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.stadt-muenster.de\ds\0000\D18\18_01\3_DIGITALISIERUNG\Open-Data\Fachämter-Datensätze\40-Schule-und-Weiterbildung\Schulstatistik\veröffentlicht\"/>
    </mc:Choice>
  </mc:AlternateContent>
  <bookViews>
    <workbookView xWindow="120" yWindow="60" windowWidth="18816" windowHeight="12228"/>
  </bookViews>
  <sheets>
    <sheet name="Sekundarschule" sheetId="5" r:id="rId1"/>
    <sheet name="Grundtabelle" sheetId="1" state="hidden" r:id="rId2"/>
    <sheet name="Tabelle1" sheetId="4" state="hidden" r:id="rId3"/>
  </sheets>
  <calcPr calcId="162913"/>
</workbook>
</file>

<file path=xl/calcChain.xml><?xml version="1.0" encoding="utf-8"?>
<calcChain xmlns="http://schemas.openxmlformats.org/spreadsheetml/2006/main">
  <c r="J26" i="5" l="1"/>
  <c r="J27" i="5"/>
  <c r="H26" i="5"/>
  <c r="H27" i="5"/>
  <c r="X9" i="5"/>
  <c r="X10" i="5"/>
  <c r="U9" i="5"/>
  <c r="U10" i="5"/>
  <c r="T9" i="5"/>
  <c r="T10" i="5"/>
  <c r="X13" i="5" l="1"/>
  <c r="H35" i="5" l="1"/>
  <c r="J35" i="5" l="1"/>
  <c r="X18" i="5"/>
  <c r="U18" i="5"/>
  <c r="T18" i="5"/>
  <c r="H34" i="5" l="1"/>
  <c r="J34" i="5"/>
  <c r="T17" i="5" l="1"/>
  <c r="J33" i="5"/>
  <c r="H33" i="5"/>
  <c r="X17" i="5"/>
  <c r="U17" i="5"/>
  <c r="X16" i="5"/>
  <c r="U16" i="5"/>
  <c r="T16" i="5"/>
  <c r="J32" i="5" l="1"/>
  <c r="H32" i="5"/>
  <c r="X15" i="5"/>
  <c r="U15" i="5"/>
  <c r="T15" i="5"/>
  <c r="C43" i="1" l="1"/>
  <c r="D43" i="1" s="1"/>
  <c r="E43" i="1" s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W44" i="1"/>
  <c r="X44" i="1"/>
  <c r="AA44" i="1"/>
  <c r="W45" i="1"/>
  <c r="X45" i="1"/>
  <c r="AA45" i="1"/>
  <c r="N46" i="1"/>
  <c r="O46" i="1"/>
  <c r="T46" i="1"/>
  <c r="U46" i="1"/>
  <c r="W46" i="1"/>
  <c r="X46" i="1"/>
  <c r="AA46" i="1"/>
  <c r="F53" i="1"/>
  <c r="H53" i="1" s="1"/>
  <c r="J53" i="1" s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P54" i="1"/>
  <c r="W54" i="1"/>
  <c r="P55" i="1"/>
  <c r="W55" i="1"/>
  <c r="E61" i="1"/>
  <c r="T62" i="1"/>
  <c r="V62" i="1"/>
  <c r="T63" i="1"/>
  <c r="V63" i="1"/>
  <c r="N64" i="1"/>
  <c r="V64" i="1" s="1"/>
  <c r="T64" i="1"/>
  <c r="H31" i="5"/>
  <c r="X14" i="5"/>
  <c r="U14" i="5"/>
  <c r="T14" i="5"/>
  <c r="X54" i="1" l="1"/>
  <c r="X55" i="1"/>
  <c r="J31" i="5"/>
  <c r="H30" i="5"/>
  <c r="B30" i="5"/>
  <c r="J30" i="5" s="1"/>
  <c r="J29" i="5"/>
  <c r="H29" i="5"/>
  <c r="J28" i="5"/>
  <c r="H28" i="5"/>
  <c r="O13" i="5"/>
  <c r="U13" i="5" s="1"/>
  <c r="N13" i="5"/>
  <c r="T13" i="5" s="1"/>
  <c r="X12" i="5"/>
  <c r="U12" i="5"/>
  <c r="T12" i="5"/>
  <c r="X11" i="5"/>
  <c r="U11" i="5"/>
  <c r="T11" i="5"/>
  <c r="C8" i="5"/>
  <c r="D8" i="5" s="1"/>
  <c r="E8" i="5" s="1"/>
  <c r="F8" i="5" s="1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AA7" i="4" l="1"/>
  <c r="AA8" i="4"/>
  <c r="X7" i="4"/>
  <c r="X8" i="4"/>
  <c r="W7" i="4"/>
  <c r="W8" i="4"/>
  <c r="AA11" i="4"/>
  <c r="U11" i="4"/>
  <c r="T11" i="4"/>
  <c r="O11" i="4"/>
  <c r="X11" i="4" s="1"/>
  <c r="N11" i="4"/>
  <c r="W11" i="4" s="1"/>
  <c r="AA10" i="4"/>
  <c r="X10" i="4"/>
  <c r="W10" i="4"/>
  <c r="AA9" i="4"/>
  <c r="X9" i="4"/>
  <c r="W9" i="4"/>
  <c r="C6" i="4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C25" i="1" l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V34" i="1" l="1"/>
  <c r="Z26" i="1"/>
  <c r="C26" i="1"/>
  <c r="F26" i="1"/>
  <c r="B26" i="1"/>
  <c r="E26" i="1"/>
  <c r="V16" i="1"/>
  <c r="T9" i="1"/>
  <c r="U9" i="1"/>
  <c r="Z9" i="1"/>
  <c r="T26" i="1" l="1"/>
  <c r="U26" i="1"/>
</calcChain>
</file>

<file path=xl/sharedStrings.xml><?xml version="1.0" encoding="utf-8"?>
<sst xmlns="http://schemas.openxmlformats.org/spreadsheetml/2006/main" count="290" uniqueCount="84">
  <si>
    <t>Schuljahr</t>
  </si>
  <si>
    <t>6. Jahrgang</t>
  </si>
  <si>
    <t>7. Jahrgang</t>
  </si>
  <si>
    <t>8. Jahrgang</t>
  </si>
  <si>
    <t>9. Jahrgang</t>
  </si>
  <si>
    <t>10. Jahrgang</t>
  </si>
  <si>
    <t>Schülerinnen und Schüler</t>
  </si>
  <si>
    <t>Kl.</t>
  </si>
  <si>
    <t>Sch.</t>
  </si>
  <si>
    <t>w.</t>
  </si>
  <si>
    <t xml:space="preserve"> Kl.</t>
  </si>
  <si>
    <t>gesamt</t>
  </si>
  <si>
    <t>d a r u n t e r</t>
  </si>
  <si>
    <t>Aussiedler</t>
  </si>
  <si>
    <t>Ausländer</t>
  </si>
  <si>
    <t>2012/2013</t>
  </si>
  <si>
    <t>1.7       Sekundarschule Roxel</t>
  </si>
  <si>
    <t>1.7.1    Schüler/innen- und Klassenzahlen</t>
  </si>
  <si>
    <r>
      <t xml:space="preserve">1) </t>
    </r>
    <r>
      <rPr>
        <sz val="12"/>
        <rFont val="Arial"/>
        <family val="2"/>
      </rPr>
      <t>Anzahl Integrationsklassen im 5. Jahrgang = 2</t>
    </r>
  </si>
  <si>
    <t>Maximale
Anzahl
Eingangs-
klassen</t>
  </si>
  <si>
    <t>Eingangs-
klassen
2012/2013</t>
  </si>
  <si>
    <t>Gesamtzahl
Schüler/innen
2012/2013</t>
  </si>
  <si>
    <t>Gesamtzahl
Klassen
2012/2013</t>
  </si>
  <si>
    <t>Zügigkeit
2012/2013</t>
  </si>
  <si>
    <t>Anmeldungen
5. Jahrgang
Stand
28.02.2012</t>
  </si>
  <si>
    <t>Klassen-
frequenz
wert
2012/2013</t>
  </si>
  <si>
    <t xml:space="preserve">1.7.2  Sekundarschule Roxel  - Anmeldungen, Aufnahmen und Klassenbildung </t>
  </si>
  <si>
    <t>Tatsächliche
Schülerzahl
5. Jahrgang
2012/2013</t>
  </si>
  <si>
    <t>2013/2014</t>
  </si>
  <si>
    <t>Tatsächliche
Schülerzahl
5. Jahrgang
2013/2014</t>
  </si>
  <si>
    <t>Eingangs-
klassen
2013/2014</t>
  </si>
  <si>
    <t>Gesamtzahl
Schüler/innen
2013/2014</t>
  </si>
  <si>
    <t>Gesamtzahl
Klassen
2013/2014</t>
  </si>
  <si>
    <t>Zügigkeit
2013/2014</t>
  </si>
  <si>
    <t>Klassen-
frequenz
wert
2013/2014</t>
  </si>
  <si>
    <t>Anmeldungen
5. Jahrgang
Stand
04.03.2013</t>
  </si>
  <si>
    <r>
      <t xml:space="preserve">1) </t>
    </r>
    <r>
      <rPr>
        <sz val="12"/>
        <rFont val="Arial"/>
        <family val="2"/>
      </rPr>
      <t xml:space="preserve">jeweils 3 Integrationsklassen im 5. und 6. Jahrgang </t>
    </r>
  </si>
  <si>
    <r>
      <t>5. Jahrgang</t>
    </r>
    <r>
      <rPr>
        <vertAlign val="superscript"/>
        <sz val="12"/>
        <rFont val="Arial"/>
        <family val="2"/>
      </rPr>
      <t>1)</t>
    </r>
  </si>
  <si>
    <r>
      <t>6. Jahrgang</t>
    </r>
    <r>
      <rPr>
        <vertAlign val="superscript"/>
        <sz val="12"/>
        <rFont val="Arial"/>
        <family val="2"/>
      </rPr>
      <t>1)</t>
    </r>
  </si>
  <si>
    <t>2014/2015</t>
  </si>
  <si>
    <t>Jahrgang 5</t>
  </si>
  <si>
    <t xml:space="preserve">Jahrgänge 5 bis 10 </t>
  </si>
  <si>
    <t>2015/2016</t>
  </si>
  <si>
    <t>darunter
Ausländer</t>
  </si>
  <si>
    <t>Schule des 
gemeinsamen Lernens</t>
  </si>
  <si>
    <t>Referenzschule für Seiteneinsteiger</t>
  </si>
  <si>
    <t>Integrationsklassen</t>
  </si>
  <si>
    <t>Jahrgang</t>
  </si>
  <si>
    <t>ja</t>
  </si>
  <si>
    <t>nein</t>
  </si>
  <si>
    <t>x</t>
  </si>
  <si>
    <t>5. Jahrgang</t>
  </si>
  <si>
    <t>keine Integrationsklassen</t>
  </si>
  <si>
    <t>Ges.</t>
  </si>
  <si>
    <t>Kl.
ges.</t>
  </si>
  <si>
    <t>2016/2017</t>
  </si>
  <si>
    <t>Auffang-/ Vorbereitungs-klassen</t>
  </si>
  <si>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>ohne Schülerinnen und Schüler in vollständigen Vorbereitungsklassen</t>
    </r>
  </si>
  <si>
    <t>Sekundarschule Roxel - Entwicklung seit dem Schuljahr 2012/2013</t>
  </si>
  <si>
    <t>2017/2018</t>
  </si>
  <si>
    <t>1.8       Friedensreich-Hundertwasser-Schule, Städtische Sekundarschule</t>
  </si>
  <si>
    <t>1.8.1    Schüler/innen- und Klassenzahlen im Schuljahr 2017/2018</t>
  </si>
  <si>
    <t>1.8.2    Friedensreich-Hundertwasser-Schule, Städtische Sekundarschule - Klassentypen im Schuljahr 2017/2018</t>
  </si>
  <si>
    <t xml:space="preserve">1.8.3  Friedensreich-Hundertwasser-Schule, Städtische Sekundarschule  - Anmeldungen, Aufnahmen und Klassenbildung </t>
  </si>
  <si>
    <t>Anmeldungen
5. Jahrgang
Stand
07.03.2017</t>
  </si>
  <si>
    <t>Tatsächliche
Schülerzahl
5. Jahrgang
2017/2018</t>
  </si>
  <si>
    <t>Eingangs-
klassen
2017/2018</t>
  </si>
  <si>
    <r>
      <t>Gesamtzahl
Schüler/innen
2017/2018</t>
    </r>
    <r>
      <rPr>
        <vertAlign val="superscript"/>
        <sz val="12"/>
        <rFont val="Arial"/>
        <family val="2"/>
      </rPr>
      <t>1)</t>
    </r>
  </si>
  <si>
    <r>
      <t>Gesamtzahl
Klassen
2017/2018</t>
    </r>
    <r>
      <rPr>
        <vertAlign val="superscript"/>
        <sz val="12"/>
        <rFont val="Arial"/>
        <family val="2"/>
      </rPr>
      <t>1)</t>
    </r>
  </si>
  <si>
    <t>Zügigkeit
2017/2018</t>
  </si>
  <si>
    <t>Klassen-
frequenz
wert
2017/2018</t>
  </si>
  <si>
    <t>2018/2019</t>
  </si>
  <si>
    <t>2019/2020</t>
  </si>
  <si>
    <t>2020/2021</t>
  </si>
  <si>
    <t>1)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</si>
  <si>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>Die Schule wird seit dem Schuljahr 2020/2021 auslaufend aufgelöst.</t>
    </r>
  </si>
  <si>
    <t xml:space="preserve">1.8.2  Friedensreich-Hundertwasser-Schule, Städtische Sekundarschule  -  Klassenbildung </t>
  </si>
  <si>
    <t>2021/2022</t>
  </si>
  <si>
    <t xml:space="preserve">Jahrgänge 7 bis 10 </t>
  </si>
  <si>
    <t>1.8.1    Schüler/innen- und Klassenzahlen ab dem Schuljahr 2014/2015</t>
  </si>
  <si>
    <t xml:space="preserve">Gesamtzahl
Schüler/innen
</t>
  </si>
  <si>
    <t xml:space="preserve">Gesamtzahl
Klassen
</t>
  </si>
  <si>
    <t xml:space="preserve">Zügigkeit
</t>
  </si>
  <si>
    <t xml:space="preserve">Ø
Klassen-
frequenz
wert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</si>
</sst>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€_-;\-* #,##0\ _€_-;_-* &quot;-&quot;\ _€_-;_-@_-"/>
    <numFmt numFmtId="165" formatCode="0.0"/>
    <numFmt numFmtId="166" formatCode="###\ ###\ ;\-###\ ###\ ;\-\ "/>
  </numFmts>
  <fonts count="12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 applyProtection="1"/>
    <xf numFmtId="0" fontId="1" fillId="0" borderId="0" xfId="0" applyFont="1"/>
    <xf numFmtId="0" fontId="2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</xf>
    <xf numFmtId="0" fontId="4" fillId="0" borderId="0" xfId="0" applyFont="1" applyProtection="1"/>
    <xf numFmtId="0" fontId="2" fillId="0" borderId="4" xfId="0" applyFont="1" applyBorder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2" fillId="0" borderId="0" xfId="0" applyFont="1" applyBorder="1" applyProtection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Protection="1"/>
    <xf numFmtId="0" fontId="2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2" fillId="0" borderId="15" xfId="0" applyFont="1" applyBorder="1" applyAlignment="1" applyProtection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6" fillId="0" borderId="14" xfId="0" applyFont="1" applyBorder="1" applyProtection="1"/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3" fontId="1" fillId="0" borderId="14" xfId="0" applyNumberFormat="1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Border="1" applyAlignment="1" applyProtection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0" fontId="6" fillId="0" borderId="3" xfId="0" applyFont="1" applyBorder="1" applyProtection="1"/>
    <xf numFmtId="0" fontId="2" fillId="0" borderId="9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2" fillId="0" borderId="14" xfId="0" applyNumberFormat="1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11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3" fontId="1" fillId="0" borderId="14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/>
    </xf>
    <xf numFmtId="164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9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 wrapText="1"/>
    </xf>
    <xf numFmtId="166" fontId="8" fillId="0" borderId="12" xfId="0" applyNumberFormat="1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7" fillId="0" borderId="0" xfId="0" applyFont="1" applyFill="1" applyProtection="1"/>
    <xf numFmtId="0" fontId="6" fillId="0" borderId="0" xfId="0" applyFont="1" applyFill="1" applyProtection="1"/>
    <xf numFmtId="0" fontId="7" fillId="0" borderId="0" xfId="0" applyFont="1" applyFill="1"/>
    <xf numFmtId="0" fontId="6" fillId="0" borderId="0" xfId="0" applyFont="1" applyFill="1" applyBorder="1" applyProtection="1"/>
    <xf numFmtId="0" fontId="6" fillId="0" borderId="12" xfId="0" applyFont="1" applyFill="1" applyBorder="1" applyAlignment="1" applyProtection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3" fontId="7" fillId="0" borderId="12" xfId="0" applyNumberFormat="1" applyFont="1" applyFill="1" applyBorder="1" applyAlignment="1" applyProtection="1">
      <alignment horizontal="center" vertical="center"/>
    </xf>
    <xf numFmtId="3" fontId="6" fillId="0" borderId="12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7" fillId="0" borderId="12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2" fontId="7" fillId="0" borderId="12" xfId="0" applyNumberFormat="1" applyFont="1" applyFill="1" applyBorder="1" applyAlignment="1" applyProtection="1">
      <alignment horizontal="center" vertical="center"/>
    </xf>
    <xf numFmtId="165" fontId="7" fillId="0" borderId="12" xfId="0" applyNumberFormat="1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1" fillId="0" borderId="26" xfId="0" applyFont="1" applyFill="1" applyBorder="1" applyAlignment="1" applyProtection="1">
      <alignment horizontal="center"/>
    </xf>
    <xf numFmtId="0" fontId="11" fillId="0" borderId="28" xfId="0" applyFont="1" applyFill="1" applyBorder="1" applyAlignment="1" applyProtection="1">
      <alignment horizontal="center"/>
    </xf>
    <xf numFmtId="0" fontId="11" fillId="0" borderId="27" xfId="0" applyFont="1" applyFill="1" applyBorder="1" applyAlignment="1" applyProtection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165" fontId="7" fillId="0" borderId="26" xfId="0" applyNumberFormat="1" applyFont="1" applyFill="1" applyBorder="1" applyAlignment="1" applyProtection="1">
      <alignment horizontal="center" vertical="center"/>
    </xf>
    <xf numFmtId="165" fontId="7" fillId="0" borderId="27" xfId="0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2" fillId="0" borderId="20" xfId="0" applyFont="1" applyBorder="1" applyAlignment="1" applyProtection="1">
      <alignment horizontal="center" wrapText="1"/>
    </xf>
    <xf numFmtId="0" fontId="2" fillId="0" borderId="19" xfId="0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165" fontId="1" fillId="0" borderId="14" xfId="0" applyNumberFormat="1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right"/>
    </xf>
    <xf numFmtId="0" fontId="2" fillId="0" borderId="23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2" fontId="1" fillId="0" borderId="26" xfId="0" applyNumberFormat="1" applyFont="1" applyBorder="1" applyAlignment="1" applyProtection="1">
      <alignment horizontal="center" vertical="center"/>
    </xf>
    <xf numFmtId="2" fontId="1" fillId="0" borderId="27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165" fontId="1" fillId="0" borderId="26" xfId="0" applyNumberFormat="1" applyFont="1" applyBorder="1" applyAlignment="1" applyProtection="1">
      <alignment horizontal="center" vertical="center"/>
    </xf>
    <xf numFmtId="165" fontId="1" fillId="0" borderId="27" xfId="0" applyNumberFormat="1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zoomScaleNormal="100" workbookViewId="0">
      <selection activeCell="V21" sqref="V21"/>
    </sheetView>
  </sheetViews>
  <sheetFormatPr baseColWidth="10" defaultColWidth="11.44140625" defaultRowHeight="24.75" customHeight="1" x14ac:dyDescent="0.25"/>
  <cols>
    <col min="1" max="1" width="10.6640625" style="102" bestFit="1" customWidth="1"/>
    <col min="2" max="2" width="6.33203125" style="102" bestFit="1" customWidth="1"/>
    <col min="3" max="19" width="5.6640625" style="102" customWidth="1"/>
    <col min="20" max="20" width="6.44140625" style="102" customWidth="1"/>
    <col min="21" max="21" width="6.109375" style="102" customWidth="1"/>
    <col min="22" max="22" width="6.88671875" style="102" customWidth="1"/>
    <col min="23" max="23" width="7.33203125" style="102" customWidth="1"/>
    <col min="24" max="24" width="10.109375" style="102" bestFit="1" customWidth="1"/>
    <col min="25" max="25" width="7.6640625" style="102" customWidth="1"/>
    <col min="26" max="26" width="5.109375" style="102" customWidth="1"/>
    <col min="27" max="27" width="6.109375" style="102" customWidth="1"/>
    <col min="28" max="28" width="5.6640625" style="102" customWidth="1"/>
    <col min="29" max="16384" width="11.44140625" style="102"/>
  </cols>
  <sheetData>
    <row r="1" spans="1:24" s="101" customFormat="1" ht="15.6" x14ac:dyDescent="0.3">
      <c r="A1" s="109"/>
      <c r="B1" s="109" t="s">
        <v>60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x14ac:dyDescent="0.25">
      <c r="A2" s="110"/>
      <c r="B2" s="111" t="s">
        <v>79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</row>
    <row r="3" spans="1:24" ht="15" x14ac:dyDescent="0.25">
      <c r="A3" s="148"/>
      <c r="B3" s="148"/>
      <c r="C3" s="112"/>
      <c r="D3" s="24"/>
      <c r="E3" s="24"/>
      <c r="F3" s="25"/>
      <c r="G3" s="26"/>
      <c r="H3" s="24"/>
      <c r="I3" s="27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</row>
    <row r="4" spans="1:24" ht="15" x14ac:dyDescent="0.25">
      <c r="A4" s="100"/>
      <c r="B4" s="100"/>
      <c r="C4" s="112"/>
      <c r="D4" s="24"/>
      <c r="E4" s="24"/>
      <c r="F4" s="25"/>
      <c r="G4" s="26"/>
      <c r="H4" s="24"/>
      <c r="I4" s="27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s="103" customFormat="1" ht="15" x14ac:dyDescent="0.25">
      <c r="A5" s="139" t="s">
        <v>0</v>
      </c>
      <c r="B5" s="139" t="s">
        <v>51</v>
      </c>
      <c r="C5" s="139"/>
      <c r="D5" s="139"/>
      <c r="E5" s="139" t="s">
        <v>1</v>
      </c>
      <c r="F5" s="139"/>
      <c r="G5" s="139"/>
      <c r="H5" s="139" t="s">
        <v>2</v>
      </c>
      <c r="I5" s="139"/>
      <c r="J5" s="139"/>
      <c r="K5" s="139" t="s">
        <v>3</v>
      </c>
      <c r="L5" s="139"/>
      <c r="M5" s="139"/>
      <c r="N5" s="139" t="s">
        <v>4</v>
      </c>
      <c r="O5" s="139"/>
      <c r="P5" s="139"/>
      <c r="Q5" s="139" t="s">
        <v>5</v>
      </c>
      <c r="R5" s="139"/>
      <c r="S5" s="139"/>
      <c r="T5" s="113" t="s">
        <v>6</v>
      </c>
      <c r="U5" s="113"/>
      <c r="V5" s="113"/>
      <c r="W5" s="113"/>
      <c r="X5" s="139" t="s">
        <v>7</v>
      </c>
    </row>
    <row r="6" spans="1:24" s="104" customFormat="1" ht="24.75" customHeight="1" x14ac:dyDescent="0.25">
      <c r="A6" s="145"/>
      <c r="B6" s="131" t="s">
        <v>8</v>
      </c>
      <c r="C6" s="139" t="s">
        <v>9</v>
      </c>
      <c r="D6" s="139" t="s">
        <v>10</v>
      </c>
      <c r="E6" s="131" t="s">
        <v>8</v>
      </c>
      <c r="F6" s="139" t="s">
        <v>9</v>
      </c>
      <c r="G6" s="139" t="s">
        <v>7</v>
      </c>
      <c r="H6" s="131" t="s">
        <v>8</v>
      </c>
      <c r="I6" s="139" t="s">
        <v>9</v>
      </c>
      <c r="J6" s="139" t="s">
        <v>7</v>
      </c>
      <c r="K6" s="131" t="s">
        <v>8</v>
      </c>
      <c r="L6" s="139" t="s">
        <v>9</v>
      </c>
      <c r="M6" s="139" t="s">
        <v>7</v>
      </c>
      <c r="N6" s="131" t="s">
        <v>8</v>
      </c>
      <c r="O6" s="139" t="s">
        <v>9</v>
      </c>
      <c r="P6" s="139" t="s">
        <v>7</v>
      </c>
      <c r="Q6" s="131" t="s">
        <v>8</v>
      </c>
      <c r="R6" s="139" t="s">
        <v>9</v>
      </c>
      <c r="S6" s="139" t="s">
        <v>7</v>
      </c>
      <c r="T6" s="146" t="s">
        <v>11</v>
      </c>
      <c r="U6" s="146"/>
      <c r="V6" s="147" t="s">
        <v>43</v>
      </c>
      <c r="W6" s="139"/>
      <c r="X6" s="145"/>
    </row>
    <row r="7" spans="1:24" s="104" customFormat="1" ht="24.75" customHeight="1" x14ac:dyDescent="0.25">
      <c r="A7" s="145"/>
      <c r="B7" s="131"/>
      <c r="C7" s="139"/>
      <c r="D7" s="139"/>
      <c r="E7" s="131"/>
      <c r="F7" s="139"/>
      <c r="G7" s="139"/>
      <c r="H7" s="131"/>
      <c r="I7" s="139"/>
      <c r="J7" s="139"/>
      <c r="K7" s="131"/>
      <c r="L7" s="139"/>
      <c r="M7" s="139"/>
      <c r="N7" s="131"/>
      <c r="O7" s="139"/>
      <c r="P7" s="139"/>
      <c r="Q7" s="131"/>
      <c r="R7" s="139"/>
      <c r="S7" s="139"/>
      <c r="T7" s="114" t="s">
        <v>8</v>
      </c>
      <c r="U7" s="115" t="s">
        <v>9</v>
      </c>
      <c r="V7" s="114" t="s">
        <v>8</v>
      </c>
      <c r="W7" s="115" t="s">
        <v>9</v>
      </c>
      <c r="X7" s="145"/>
    </row>
    <row r="8" spans="1:24" s="105" customFormat="1" ht="15.6" x14ac:dyDescent="0.25">
      <c r="A8" s="116">
        <v>1</v>
      </c>
      <c r="B8" s="116">
        <v>2</v>
      </c>
      <c r="C8" s="116">
        <f>B8+1</f>
        <v>3</v>
      </c>
      <c r="D8" s="116">
        <f t="shared" ref="D8:R8" si="0">C8+1</f>
        <v>4</v>
      </c>
      <c r="E8" s="116">
        <f t="shared" si="0"/>
        <v>5</v>
      </c>
      <c r="F8" s="116">
        <f t="shared" si="0"/>
        <v>6</v>
      </c>
      <c r="G8" s="116">
        <f t="shared" si="0"/>
        <v>7</v>
      </c>
      <c r="H8" s="116">
        <f t="shared" si="0"/>
        <v>8</v>
      </c>
      <c r="I8" s="116">
        <f t="shared" si="0"/>
        <v>9</v>
      </c>
      <c r="J8" s="116">
        <f t="shared" si="0"/>
        <v>10</v>
      </c>
      <c r="K8" s="116">
        <f t="shared" si="0"/>
        <v>11</v>
      </c>
      <c r="L8" s="116">
        <f t="shared" si="0"/>
        <v>12</v>
      </c>
      <c r="M8" s="116">
        <f t="shared" si="0"/>
        <v>13</v>
      </c>
      <c r="N8" s="116">
        <f t="shared" si="0"/>
        <v>14</v>
      </c>
      <c r="O8" s="116">
        <f t="shared" si="0"/>
        <v>15</v>
      </c>
      <c r="P8" s="116">
        <f t="shared" si="0"/>
        <v>16</v>
      </c>
      <c r="Q8" s="116">
        <f t="shared" si="0"/>
        <v>17</v>
      </c>
      <c r="R8" s="116">
        <f t="shared" si="0"/>
        <v>18</v>
      </c>
      <c r="S8" s="116">
        <f t="shared" ref="S8" si="1">R8+1</f>
        <v>19</v>
      </c>
      <c r="T8" s="116">
        <f t="shared" ref="T8" si="2">S8+1</f>
        <v>20</v>
      </c>
      <c r="U8" s="116">
        <f t="shared" ref="U8" si="3">T8+1</f>
        <v>21</v>
      </c>
      <c r="V8" s="116">
        <f t="shared" ref="V8" si="4">U8+1</f>
        <v>22</v>
      </c>
      <c r="W8" s="116">
        <f t="shared" ref="W8" si="5">V8+1</f>
        <v>23</v>
      </c>
      <c r="X8" s="116">
        <f t="shared" ref="X8" si="6">W8+1</f>
        <v>24</v>
      </c>
    </row>
    <row r="9" spans="1:24" s="105" customFormat="1" ht="15.6" x14ac:dyDescent="0.25">
      <c r="A9" s="129" t="s">
        <v>15</v>
      </c>
      <c r="B9" s="129">
        <v>83</v>
      </c>
      <c r="C9" s="129">
        <v>34</v>
      </c>
      <c r="D9" s="129">
        <v>3</v>
      </c>
      <c r="E9" s="134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6"/>
      <c r="T9" s="118">
        <f t="shared" ref="T9:T10" si="7">B9+E9+H9+K9+N9+Q9</f>
        <v>83</v>
      </c>
      <c r="U9" s="119">
        <f t="shared" ref="U9:U10" si="8">C9+F9+I9+L9+O9+R9</f>
        <v>34</v>
      </c>
      <c r="V9" s="130">
        <v>6</v>
      </c>
      <c r="W9" s="129">
        <v>3</v>
      </c>
      <c r="X9" s="128">
        <f t="shared" ref="X9:X18" si="9">D9+G9+J9+M9+P9+S9</f>
        <v>3</v>
      </c>
    </row>
    <row r="10" spans="1:24" s="105" customFormat="1" ht="15.6" x14ac:dyDescent="0.25">
      <c r="A10" s="129" t="s">
        <v>28</v>
      </c>
      <c r="B10" s="129">
        <v>76</v>
      </c>
      <c r="C10" s="129">
        <v>24</v>
      </c>
      <c r="D10" s="129">
        <v>3</v>
      </c>
      <c r="E10" s="129">
        <v>91</v>
      </c>
      <c r="F10" s="129">
        <v>36</v>
      </c>
      <c r="G10" s="129">
        <v>4</v>
      </c>
      <c r="H10" s="134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6"/>
      <c r="T10" s="118">
        <f t="shared" si="7"/>
        <v>167</v>
      </c>
      <c r="U10" s="119">
        <f t="shared" si="8"/>
        <v>60</v>
      </c>
      <c r="V10" s="130">
        <v>19</v>
      </c>
      <c r="W10" s="129">
        <v>8</v>
      </c>
      <c r="X10" s="128">
        <f t="shared" si="9"/>
        <v>7</v>
      </c>
    </row>
    <row r="11" spans="1:24" s="120" customFormat="1" ht="15" x14ac:dyDescent="0.25">
      <c r="A11" s="113" t="s">
        <v>39</v>
      </c>
      <c r="B11" s="117">
        <v>71</v>
      </c>
      <c r="C11" s="115">
        <v>33</v>
      </c>
      <c r="D11" s="115">
        <v>3</v>
      </c>
      <c r="E11" s="117">
        <v>73</v>
      </c>
      <c r="F11" s="115">
        <v>22</v>
      </c>
      <c r="G11" s="115">
        <v>3</v>
      </c>
      <c r="H11" s="117">
        <v>95</v>
      </c>
      <c r="I11" s="115">
        <v>39</v>
      </c>
      <c r="J11" s="115">
        <v>4</v>
      </c>
      <c r="K11" s="134"/>
      <c r="L11" s="135"/>
      <c r="M11" s="135"/>
      <c r="N11" s="135"/>
      <c r="O11" s="135"/>
      <c r="P11" s="135"/>
      <c r="Q11" s="135"/>
      <c r="R11" s="135"/>
      <c r="S11" s="136"/>
      <c r="T11" s="118">
        <f t="shared" ref="T11:U13" si="10">B11+E11+H11+K11+N11+Q11</f>
        <v>239</v>
      </c>
      <c r="U11" s="119">
        <f t="shared" si="10"/>
        <v>94</v>
      </c>
      <c r="V11" s="117">
        <v>30</v>
      </c>
      <c r="W11" s="115">
        <v>11</v>
      </c>
      <c r="X11" s="117">
        <f t="shared" si="9"/>
        <v>10</v>
      </c>
    </row>
    <row r="12" spans="1:24" s="120" customFormat="1" ht="15" x14ac:dyDescent="0.25">
      <c r="A12" s="113" t="s">
        <v>42</v>
      </c>
      <c r="B12" s="117">
        <v>62</v>
      </c>
      <c r="C12" s="115">
        <v>24</v>
      </c>
      <c r="D12" s="115">
        <v>3</v>
      </c>
      <c r="E12" s="117">
        <v>75</v>
      </c>
      <c r="F12" s="115">
        <v>33</v>
      </c>
      <c r="G12" s="115">
        <v>3</v>
      </c>
      <c r="H12" s="117">
        <v>71</v>
      </c>
      <c r="I12" s="115">
        <v>20</v>
      </c>
      <c r="J12" s="115">
        <v>3</v>
      </c>
      <c r="K12" s="117">
        <v>96</v>
      </c>
      <c r="L12" s="115">
        <v>41</v>
      </c>
      <c r="M12" s="115">
        <v>4</v>
      </c>
      <c r="N12" s="134"/>
      <c r="O12" s="135"/>
      <c r="P12" s="135"/>
      <c r="Q12" s="135"/>
      <c r="R12" s="135"/>
      <c r="S12" s="136"/>
      <c r="T12" s="118">
        <f t="shared" si="10"/>
        <v>304</v>
      </c>
      <c r="U12" s="119">
        <f t="shared" si="10"/>
        <v>118</v>
      </c>
      <c r="V12" s="117">
        <v>52</v>
      </c>
      <c r="W12" s="115">
        <v>19</v>
      </c>
      <c r="X12" s="117">
        <f t="shared" si="9"/>
        <v>13</v>
      </c>
    </row>
    <row r="13" spans="1:24" s="120" customFormat="1" ht="15" x14ac:dyDescent="0.25">
      <c r="A13" s="113" t="s">
        <v>55</v>
      </c>
      <c r="B13" s="117">
        <v>58</v>
      </c>
      <c r="C13" s="115">
        <v>25</v>
      </c>
      <c r="D13" s="115">
        <v>3</v>
      </c>
      <c r="E13" s="117">
        <v>59</v>
      </c>
      <c r="F13" s="115">
        <v>22</v>
      </c>
      <c r="G13" s="115">
        <v>3</v>
      </c>
      <c r="H13" s="117">
        <v>91</v>
      </c>
      <c r="I13" s="115">
        <v>36</v>
      </c>
      <c r="J13" s="115">
        <v>4</v>
      </c>
      <c r="K13" s="117">
        <v>72</v>
      </c>
      <c r="L13" s="115">
        <v>21</v>
      </c>
      <c r="M13" s="115">
        <v>3</v>
      </c>
      <c r="N13" s="117">
        <f>25+24+25+24</f>
        <v>98</v>
      </c>
      <c r="O13" s="115">
        <f>10+12+11+9</f>
        <v>42</v>
      </c>
      <c r="P13" s="115">
        <v>4</v>
      </c>
      <c r="Q13" s="138"/>
      <c r="R13" s="138"/>
      <c r="S13" s="138"/>
      <c r="T13" s="118">
        <f t="shared" si="10"/>
        <v>378</v>
      </c>
      <c r="U13" s="119">
        <f t="shared" si="10"/>
        <v>146</v>
      </c>
      <c r="V13" s="117">
        <v>100</v>
      </c>
      <c r="W13" s="115">
        <v>39</v>
      </c>
      <c r="X13" s="117">
        <f t="shared" si="9"/>
        <v>17</v>
      </c>
    </row>
    <row r="14" spans="1:24" s="120" customFormat="1" ht="15" x14ac:dyDescent="0.25">
      <c r="A14" s="113" t="s">
        <v>59</v>
      </c>
      <c r="B14" s="117">
        <v>81</v>
      </c>
      <c r="C14" s="115">
        <v>32</v>
      </c>
      <c r="D14" s="115">
        <v>4</v>
      </c>
      <c r="E14" s="117">
        <v>61</v>
      </c>
      <c r="F14" s="115">
        <v>24</v>
      </c>
      <c r="G14" s="115">
        <v>3</v>
      </c>
      <c r="H14" s="117">
        <v>71</v>
      </c>
      <c r="I14" s="115">
        <v>25</v>
      </c>
      <c r="J14" s="115">
        <v>3</v>
      </c>
      <c r="K14" s="117">
        <v>96</v>
      </c>
      <c r="L14" s="115">
        <v>42</v>
      </c>
      <c r="M14" s="115">
        <v>4</v>
      </c>
      <c r="N14" s="117">
        <v>79</v>
      </c>
      <c r="O14" s="115">
        <v>25</v>
      </c>
      <c r="P14" s="115">
        <v>3</v>
      </c>
      <c r="Q14" s="117">
        <v>88</v>
      </c>
      <c r="R14" s="115">
        <v>38</v>
      </c>
      <c r="S14" s="115">
        <v>4</v>
      </c>
      <c r="T14" s="118">
        <f t="shared" ref="T14:U16" si="11">B14+E14+H14+K14+N14+Q14</f>
        <v>476</v>
      </c>
      <c r="U14" s="119">
        <f t="shared" si="11"/>
        <v>186</v>
      </c>
      <c r="V14" s="117">
        <v>111</v>
      </c>
      <c r="W14" s="115">
        <v>44</v>
      </c>
      <c r="X14" s="117">
        <f t="shared" si="9"/>
        <v>21</v>
      </c>
    </row>
    <row r="15" spans="1:24" s="120" customFormat="1" ht="15" x14ac:dyDescent="0.25">
      <c r="A15" s="113" t="s">
        <v>71</v>
      </c>
      <c r="B15" s="117">
        <v>56</v>
      </c>
      <c r="C15" s="115">
        <v>26</v>
      </c>
      <c r="D15" s="115">
        <v>3</v>
      </c>
      <c r="E15" s="117">
        <v>79</v>
      </c>
      <c r="F15" s="115">
        <v>31</v>
      </c>
      <c r="G15" s="115">
        <v>4</v>
      </c>
      <c r="H15" s="117">
        <v>66</v>
      </c>
      <c r="I15" s="115">
        <v>27</v>
      </c>
      <c r="J15" s="115">
        <v>3</v>
      </c>
      <c r="K15" s="117">
        <v>75</v>
      </c>
      <c r="L15" s="115">
        <v>23</v>
      </c>
      <c r="M15" s="115">
        <v>3</v>
      </c>
      <c r="N15" s="117">
        <v>98</v>
      </c>
      <c r="O15" s="115">
        <v>43</v>
      </c>
      <c r="P15" s="115">
        <v>4</v>
      </c>
      <c r="Q15" s="117">
        <v>67</v>
      </c>
      <c r="R15" s="115">
        <v>22</v>
      </c>
      <c r="S15" s="115">
        <v>3</v>
      </c>
      <c r="T15" s="118">
        <f t="shared" si="11"/>
        <v>441</v>
      </c>
      <c r="U15" s="119">
        <f t="shared" si="11"/>
        <v>172</v>
      </c>
      <c r="V15" s="117">
        <v>126</v>
      </c>
      <c r="W15" s="115">
        <v>55</v>
      </c>
      <c r="X15" s="117">
        <f t="shared" si="9"/>
        <v>20</v>
      </c>
    </row>
    <row r="16" spans="1:24" ht="15" x14ac:dyDescent="0.25">
      <c r="A16" s="121" t="s">
        <v>72</v>
      </c>
      <c r="B16" s="117">
        <v>57</v>
      </c>
      <c r="C16" s="115">
        <v>21</v>
      </c>
      <c r="D16" s="115">
        <v>3</v>
      </c>
      <c r="E16" s="117">
        <v>59</v>
      </c>
      <c r="F16" s="115">
        <v>26</v>
      </c>
      <c r="G16" s="115">
        <v>3</v>
      </c>
      <c r="H16" s="117">
        <v>81</v>
      </c>
      <c r="I16" s="115">
        <v>32</v>
      </c>
      <c r="J16" s="115">
        <v>4</v>
      </c>
      <c r="K16" s="117">
        <v>67</v>
      </c>
      <c r="L16" s="115">
        <v>26</v>
      </c>
      <c r="M16" s="115">
        <v>3</v>
      </c>
      <c r="N16" s="117">
        <v>91</v>
      </c>
      <c r="O16" s="115">
        <v>32</v>
      </c>
      <c r="P16" s="115">
        <v>4</v>
      </c>
      <c r="Q16" s="117">
        <v>77</v>
      </c>
      <c r="R16" s="115">
        <v>33</v>
      </c>
      <c r="S16" s="115">
        <v>4</v>
      </c>
      <c r="T16" s="118">
        <f t="shared" si="11"/>
        <v>432</v>
      </c>
      <c r="U16" s="119">
        <f t="shared" si="11"/>
        <v>170</v>
      </c>
      <c r="V16" s="117">
        <v>127</v>
      </c>
      <c r="W16" s="115">
        <v>56</v>
      </c>
      <c r="X16" s="117">
        <f t="shared" si="9"/>
        <v>21</v>
      </c>
    </row>
    <row r="17" spans="1:24" ht="16.2" x14ac:dyDescent="0.3">
      <c r="A17" s="121" t="s">
        <v>73</v>
      </c>
      <c r="B17" s="140" t="s">
        <v>74</v>
      </c>
      <c r="C17" s="141"/>
      <c r="D17" s="141"/>
      <c r="E17" s="117">
        <v>56</v>
      </c>
      <c r="F17" s="115">
        <v>22</v>
      </c>
      <c r="G17" s="115">
        <v>3</v>
      </c>
      <c r="H17" s="117">
        <v>57</v>
      </c>
      <c r="I17" s="115">
        <v>25</v>
      </c>
      <c r="J17" s="115">
        <v>3</v>
      </c>
      <c r="K17" s="117">
        <v>87</v>
      </c>
      <c r="L17" s="115">
        <v>34</v>
      </c>
      <c r="M17" s="115">
        <v>4</v>
      </c>
      <c r="N17" s="117">
        <v>71</v>
      </c>
      <c r="O17" s="115">
        <v>29</v>
      </c>
      <c r="P17" s="115">
        <v>3</v>
      </c>
      <c r="Q17" s="117">
        <v>80</v>
      </c>
      <c r="R17" s="115">
        <v>28</v>
      </c>
      <c r="S17" s="115">
        <v>4</v>
      </c>
      <c r="T17" s="118">
        <f>E17+H17+K17+N17+Q17</f>
        <v>351</v>
      </c>
      <c r="U17" s="119">
        <f>C17+F17+I17+L17+O17+R17</f>
        <v>138</v>
      </c>
      <c r="V17" s="117">
        <v>112</v>
      </c>
      <c r="W17" s="115">
        <v>48</v>
      </c>
      <c r="X17" s="117">
        <f t="shared" si="9"/>
        <v>17</v>
      </c>
    </row>
    <row r="18" spans="1:24" ht="15.6" x14ac:dyDescent="0.25">
      <c r="A18" s="121" t="s">
        <v>77</v>
      </c>
      <c r="B18" s="142" t="s">
        <v>74</v>
      </c>
      <c r="C18" s="143"/>
      <c r="D18" s="143"/>
      <c r="E18" s="143"/>
      <c r="F18" s="143"/>
      <c r="G18" s="144"/>
      <c r="H18" s="117">
        <v>56</v>
      </c>
      <c r="I18" s="115">
        <v>23</v>
      </c>
      <c r="J18" s="115">
        <v>3</v>
      </c>
      <c r="K18" s="117">
        <v>63</v>
      </c>
      <c r="L18" s="115">
        <v>27</v>
      </c>
      <c r="M18" s="115">
        <v>3</v>
      </c>
      <c r="N18" s="117">
        <v>87</v>
      </c>
      <c r="O18" s="115">
        <v>32</v>
      </c>
      <c r="P18" s="115">
        <v>4</v>
      </c>
      <c r="Q18" s="117">
        <v>50</v>
      </c>
      <c r="R18" s="115">
        <v>20</v>
      </c>
      <c r="S18" s="115">
        <v>3</v>
      </c>
      <c r="T18" s="118">
        <f>E18+H18+K18+N18+Q18</f>
        <v>256</v>
      </c>
      <c r="U18" s="119">
        <f>C18+F18+I18+L18+O18+R18</f>
        <v>102</v>
      </c>
      <c r="V18" s="117">
        <v>83</v>
      </c>
      <c r="W18" s="115">
        <v>36</v>
      </c>
      <c r="X18" s="117">
        <f t="shared" si="9"/>
        <v>13</v>
      </c>
    </row>
    <row r="19" spans="1:24" ht="20.25" customHeight="1" x14ac:dyDescent="0.3">
      <c r="A19" s="122"/>
      <c r="B19" s="123" t="s">
        <v>75</v>
      </c>
      <c r="C19" s="107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24"/>
      <c r="U19" s="125"/>
      <c r="V19" s="108"/>
      <c r="W19" s="108"/>
      <c r="X19" s="126"/>
    </row>
    <row r="20" spans="1:24" ht="16.8" customHeight="1" x14ac:dyDescent="0.25">
      <c r="A20" s="106"/>
    </row>
    <row r="21" spans="1:24" ht="24.75" customHeight="1" x14ac:dyDescent="0.3">
      <c r="B21" s="28" t="s">
        <v>76</v>
      </c>
      <c r="C21" s="19"/>
      <c r="D21" s="19"/>
      <c r="E21" s="19"/>
      <c r="F21" s="20"/>
      <c r="G21" s="21"/>
      <c r="H21" s="20"/>
      <c r="I21" s="20"/>
      <c r="J21" s="20"/>
    </row>
    <row r="22" spans="1:24" ht="17.25" customHeight="1" x14ac:dyDescent="0.25">
      <c r="A22" s="20"/>
      <c r="B22" s="22"/>
      <c r="C22" s="22"/>
      <c r="D22" s="22"/>
      <c r="E22" s="20"/>
      <c r="F22" s="20"/>
      <c r="G22" s="20"/>
      <c r="H22" s="20"/>
      <c r="I22" s="20"/>
    </row>
    <row r="23" spans="1:24" s="120" customFormat="1" ht="24.75" customHeight="1" x14ac:dyDescent="0.25">
      <c r="A23" s="149" t="s">
        <v>0</v>
      </c>
      <c r="B23" s="139" t="s">
        <v>78</v>
      </c>
      <c r="C23" s="139"/>
      <c r="D23" s="139"/>
      <c r="E23" s="139"/>
      <c r="F23" s="139"/>
      <c r="G23" s="139"/>
      <c r="H23" s="139"/>
      <c r="I23" s="139"/>
      <c r="J23" s="139"/>
      <c r="K23" s="139"/>
    </row>
    <row r="24" spans="1:24" s="120" customFormat="1" ht="72" customHeight="1" x14ac:dyDescent="0.25">
      <c r="A24" s="149"/>
      <c r="B24" s="147" t="s">
        <v>80</v>
      </c>
      <c r="C24" s="147"/>
      <c r="D24" s="147"/>
      <c r="E24" s="147" t="s">
        <v>81</v>
      </c>
      <c r="F24" s="147"/>
      <c r="G24" s="147"/>
      <c r="H24" s="147" t="s">
        <v>82</v>
      </c>
      <c r="I24" s="147"/>
      <c r="J24" s="147" t="s">
        <v>83</v>
      </c>
      <c r="K24" s="147"/>
    </row>
    <row r="25" spans="1:24" s="127" customFormat="1" ht="15.6" x14ac:dyDescent="0.25">
      <c r="A25" s="98">
        <v>1</v>
      </c>
      <c r="B25" s="137">
        <v>1</v>
      </c>
      <c r="C25" s="137"/>
      <c r="D25" s="137"/>
      <c r="E25" s="137">
        <v>2</v>
      </c>
      <c r="F25" s="137"/>
      <c r="G25" s="137"/>
      <c r="H25" s="137">
        <v>3</v>
      </c>
      <c r="I25" s="137"/>
      <c r="J25" s="137">
        <v>4</v>
      </c>
      <c r="K25" s="137"/>
    </row>
    <row r="26" spans="1:24" s="127" customFormat="1" ht="15.6" x14ac:dyDescent="0.25">
      <c r="A26" s="129" t="s">
        <v>15</v>
      </c>
      <c r="B26" s="131">
        <v>83</v>
      </c>
      <c r="C26" s="131"/>
      <c r="D26" s="131"/>
      <c r="E26" s="131">
        <v>3</v>
      </c>
      <c r="F26" s="131"/>
      <c r="G26" s="131"/>
      <c r="H26" s="132">
        <f t="shared" ref="H26:H27" si="12">E26/3</f>
        <v>1</v>
      </c>
      <c r="I26" s="132"/>
      <c r="J26" s="133">
        <f t="shared" ref="J26:J27" si="13">B26/E26</f>
        <v>27.666666666666668</v>
      </c>
      <c r="K26" s="131"/>
    </row>
    <row r="27" spans="1:24" s="127" customFormat="1" ht="15.6" x14ac:dyDescent="0.25">
      <c r="A27" s="129" t="s">
        <v>28</v>
      </c>
      <c r="B27" s="131">
        <v>167</v>
      </c>
      <c r="C27" s="131"/>
      <c r="D27" s="131"/>
      <c r="E27" s="131">
        <v>7</v>
      </c>
      <c r="F27" s="131"/>
      <c r="G27" s="131"/>
      <c r="H27" s="132">
        <f t="shared" si="12"/>
        <v>2.3333333333333335</v>
      </c>
      <c r="I27" s="132"/>
      <c r="J27" s="133">
        <f t="shared" si="13"/>
        <v>23.857142857142858</v>
      </c>
      <c r="K27" s="131"/>
    </row>
    <row r="28" spans="1:24" s="120" customFormat="1" ht="15" x14ac:dyDescent="0.25">
      <c r="A28" s="99" t="s">
        <v>39</v>
      </c>
      <c r="B28" s="131">
        <v>239</v>
      </c>
      <c r="C28" s="131"/>
      <c r="D28" s="131"/>
      <c r="E28" s="131">
        <v>10</v>
      </c>
      <c r="F28" s="131"/>
      <c r="G28" s="131"/>
      <c r="H28" s="132">
        <f>E28/3</f>
        <v>3.3333333333333335</v>
      </c>
      <c r="I28" s="132"/>
      <c r="J28" s="133">
        <f t="shared" ref="J28:J33" si="14">B28/E28</f>
        <v>23.9</v>
      </c>
      <c r="K28" s="131"/>
    </row>
    <row r="29" spans="1:24" s="120" customFormat="1" ht="15" x14ac:dyDescent="0.25">
      <c r="A29" s="99" t="s">
        <v>42</v>
      </c>
      <c r="B29" s="131">
        <v>304</v>
      </c>
      <c r="C29" s="131"/>
      <c r="D29" s="131"/>
      <c r="E29" s="131">
        <v>13</v>
      </c>
      <c r="F29" s="131"/>
      <c r="G29" s="131"/>
      <c r="H29" s="132">
        <f>E29/4</f>
        <v>3.25</v>
      </c>
      <c r="I29" s="132"/>
      <c r="J29" s="133">
        <f t="shared" si="14"/>
        <v>23.384615384615383</v>
      </c>
      <c r="K29" s="131"/>
    </row>
    <row r="30" spans="1:24" s="120" customFormat="1" ht="15" x14ac:dyDescent="0.25">
      <c r="A30" s="99" t="s">
        <v>55</v>
      </c>
      <c r="B30" s="131">
        <f>406-28</f>
        <v>378</v>
      </c>
      <c r="C30" s="131"/>
      <c r="D30" s="131"/>
      <c r="E30" s="131">
        <v>17</v>
      </c>
      <c r="F30" s="131"/>
      <c r="G30" s="131"/>
      <c r="H30" s="132">
        <f>E30/5</f>
        <v>3.4</v>
      </c>
      <c r="I30" s="132"/>
      <c r="J30" s="133">
        <f t="shared" si="14"/>
        <v>22.235294117647058</v>
      </c>
      <c r="K30" s="131"/>
    </row>
    <row r="31" spans="1:24" s="120" customFormat="1" ht="15" x14ac:dyDescent="0.25">
      <c r="A31" s="99" t="s">
        <v>59</v>
      </c>
      <c r="B31" s="131">
        <v>476</v>
      </c>
      <c r="C31" s="131"/>
      <c r="D31" s="131"/>
      <c r="E31" s="131">
        <v>21</v>
      </c>
      <c r="F31" s="131"/>
      <c r="G31" s="131"/>
      <c r="H31" s="132">
        <f>E31/6</f>
        <v>3.5</v>
      </c>
      <c r="I31" s="132"/>
      <c r="J31" s="133">
        <f t="shared" si="14"/>
        <v>22.666666666666668</v>
      </c>
      <c r="K31" s="131"/>
    </row>
    <row r="32" spans="1:24" s="120" customFormat="1" ht="15" x14ac:dyDescent="0.25">
      <c r="A32" s="99" t="s">
        <v>71</v>
      </c>
      <c r="B32" s="131">
        <v>441</v>
      </c>
      <c r="C32" s="131"/>
      <c r="D32" s="131"/>
      <c r="E32" s="131">
        <v>20</v>
      </c>
      <c r="F32" s="131"/>
      <c r="G32" s="131"/>
      <c r="H32" s="132">
        <f>E32/6</f>
        <v>3.3333333333333335</v>
      </c>
      <c r="I32" s="132"/>
      <c r="J32" s="133">
        <f t="shared" si="14"/>
        <v>22.05</v>
      </c>
      <c r="K32" s="131"/>
    </row>
    <row r="33" spans="1:11" s="120" customFormat="1" ht="15" x14ac:dyDescent="0.25">
      <c r="A33" s="99" t="s">
        <v>72</v>
      </c>
      <c r="B33" s="131">
        <v>432</v>
      </c>
      <c r="C33" s="131"/>
      <c r="D33" s="131"/>
      <c r="E33" s="131">
        <v>21</v>
      </c>
      <c r="F33" s="131"/>
      <c r="G33" s="131"/>
      <c r="H33" s="132">
        <f>E33/6</f>
        <v>3.5</v>
      </c>
      <c r="I33" s="132"/>
      <c r="J33" s="133">
        <f t="shared" si="14"/>
        <v>20.571428571428573</v>
      </c>
      <c r="K33" s="131"/>
    </row>
    <row r="34" spans="1:11" s="120" customFormat="1" ht="15" x14ac:dyDescent="0.25">
      <c r="A34" s="99" t="s">
        <v>73</v>
      </c>
      <c r="B34" s="150">
        <v>351</v>
      </c>
      <c r="C34" s="151"/>
      <c r="D34" s="152"/>
      <c r="E34" s="150">
        <v>17</v>
      </c>
      <c r="F34" s="151"/>
      <c r="G34" s="152"/>
      <c r="H34" s="132">
        <f>E34/5</f>
        <v>3.4</v>
      </c>
      <c r="I34" s="132"/>
      <c r="J34" s="153">
        <f t="shared" ref="J34" si="15">B34/E34</f>
        <v>20.647058823529413</v>
      </c>
      <c r="K34" s="154"/>
    </row>
    <row r="35" spans="1:11" ht="15" x14ac:dyDescent="0.25">
      <c r="A35" s="99" t="s">
        <v>77</v>
      </c>
      <c r="B35" s="150">
        <v>256</v>
      </c>
      <c r="C35" s="151"/>
      <c r="D35" s="152"/>
      <c r="E35" s="150">
        <v>13</v>
      </c>
      <c r="F35" s="151"/>
      <c r="G35" s="152"/>
      <c r="H35" s="132">
        <f>E35/4</f>
        <v>3.25</v>
      </c>
      <c r="I35" s="132"/>
      <c r="J35" s="153">
        <f t="shared" ref="J35" si="16">B35/E35</f>
        <v>19.692307692307693</v>
      </c>
      <c r="K35" s="154"/>
    </row>
  </sheetData>
  <mergeCells count="86">
    <mergeCell ref="H29:I29"/>
    <mergeCell ref="J29:K29"/>
    <mergeCell ref="J32:K32"/>
    <mergeCell ref="B24:D24"/>
    <mergeCell ref="E24:G24"/>
    <mergeCell ref="H24:I24"/>
    <mergeCell ref="J24:K24"/>
    <mergeCell ref="H25:I25"/>
    <mergeCell ref="B35:D35"/>
    <mergeCell ref="E35:G35"/>
    <mergeCell ref="H35:I35"/>
    <mergeCell ref="J35:K35"/>
    <mergeCell ref="B33:D33"/>
    <mergeCell ref="E33:G33"/>
    <mergeCell ref="H33:I33"/>
    <mergeCell ref="J33:K33"/>
    <mergeCell ref="B34:D34"/>
    <mergeCell ref="E34:G34"/>
    <mergeCell ref="H34:I34"/>
    <mergeCell ref="J34:K34"/>
    <mergeCell ref="A23:A24"/>
    <mergeCell ref="B32:D32"/>
    <mergeCell ref="E32:G32"/>
    <mergeCell ref="H32:I32"/>
    <mergeCell ref="B23:K23"/>
    <mergeCell ref="B28:D28"/>
    <mergeCell ref="E28:G28"/>
    <mergeCell ref="H28:I28"/>
    <mergeCell ref="J28:K28"/>
    <mergeCell ref="B25:D25"/>
    <mergeCell ref="E25:G25"/>
    <mergeCell ref="H31:I31"/>
    <mergeCell ref="J31:K31"/>
    <mergeCell ref="B31:D31"/>
    <mergeCell ref="E31:G31"/>
    <mergeCell ref="A3:B3"/>
    <mergeCell ref="A5:A7"/>
    <mergeCell ref="B5:D5"/>
    <mergeCell ref="E5:G5"/>
    <mergeCell ref="H5:J5"/>
    <mergeCell ref="K5:M5"/>
    <mergeCell ref="N5:P5"/>
    <mergeCell ref="Q5:S5"/>
    <mergeCell ref="X5:X7"/>
    <mergeCell ref="B6:B7"/>
    <mergeCell ref="C6:C7"/>
    <mergeCell ref="D6:D7"/>
    <mergeCell ref="E6:E7"/>
    <mergeCell ref="F6:F7"/>
    <mergeCell ref="G6:G7"/>
    <mergeCell ref="H6:H7"/>
    <mergeCell ref="I6:I7"/>
    <mergeCell ref="T6:U6"/>
    <mergeCell ref="V6:W6"/>
    <mergeCell ref="P6:P7"/>
    <mergeCell ref="Q6:Q7"/>
    <mergeCell ref="R6:R7"/>
    <mergeCell ref="S6:S7"/>
    <mergeCell ref="J6:J7"/>
    <mergeCell ref="K6:K7"/>
    <mergeCell ref="L6:L7"/>
    <mergeCell ref="M6:M7"/>
    <mergeCell ref="N6:N7"/>
    <mergeCell ref="O6:O7"/>
    <mergeCell ref="B17:D17"/>
    <mergeCell ref="B18:G18"/>
    <mergeCell ref="E9:S9"/>
    <mergeCell ref="B30:D30"/>
    <mergeCell ref="E30:G30"/>
    <mergeCell ref="H30:I30"/>
    <mergeCell ref="J30:K30"/>
    <mergeCell ref="B29:D29"/>
    <mergeCell ref="E29:G29"/>
    <mergeCell ref="J25:K25"/>
    <mergeCell ref="B26:D26"/>
    <mergeCell ref="B27:D27"/>
    <mergeCell ref="E26:G26"/>
    <mergeCell ref="E27:G27"/>
    <mergeCell ref="H26:I26"/>
    <mergeCell ref="H27:I27"/>
    <mergeCell ref="J26:K26"/>
    <mergeCell ref="J27:K27"/>
    <mergeCell ref="H10:S10"/>
    <mergeCell ref="N12:S12"/>
    <mergeCell ref="K11:S11"/>
    <mergeCell ref="Q13:S13"/>
  </mergeCells>
  <pageMargins left="0.70866141732283472" right="0.23622047244094491" top="0.78740157480314965" bottom="0.47244094488188981" header="0.51181102362204722" footer="0.31496062992125984"/>
  <pageSetup paperSize="9" scale="99" fitToHeight="0" orientation="landscape" r:id="rId1"/>
  <headerFooter>
    <oddHeader>&amp;R&amp;12Amt&amp;"Arial,Fett" für Schule und Weiterbildung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65"/>
  <sheetViews>
    <sheetView topLeftCell="A44" workbookViewId="0">
      <selection activeCell="AC56" sqref="AC56"/>
    </sheetView>
  </sheetViews>
  <sheetFormatPr baseColWidth="10" defaultColWidth="11.44140625" defaultRowHeight="24.9" customHeight="1" x14ac:dyDescent="0.25"/>
  <cols>
    <col min="1" max="1" width="10.6640625" style="3" bestFit="1" customWidth="1"/>
    <col min="2" max="2" width="6.109375" style="3" bestFit="1" customWidth="1"/>
    <col min="3" max="19" width="5.6640625" style="3" customWidth="1"/>
    <col min="20" max="20" width="6" style="3" customWidth="1"/>
    <col min="21" max="21" width="6.109375" style="3" customWidth="1"/>
    <col min="22" max="22" width="6.88671875" style="3" customWidth="1"/>
    <col min="23" max="23" width="7.33203125" style="3" customWidth="1"/>
    <col min="24" max="24" width="6.109375" style="3" bestFit="1" customWidth="1"/>
    <col min="25" max="25" width="7.6640625" style="3" customWidth="1"/>
    <col min="26" max="26" width="5.109375" style="3" customWidth="1"/>
    <col min="27" max="27" width="6.109375" style="3" customWidth="1"/>
    <col min="28" max="28" width="5.6640625" style="3" customWidth="1"/>
    <col min="29" max="16384" width="11.44140625" style="3"/>
  </cols>
  <sheetData>
    <row r="1" spans="1:26" s="1" customFormat="1" ht="16.5" customHeight="1" x14ac:dyDescent="0.3">
      <c r="B1" s="1" t="s">
        <v>16</v>
      </c>
    </row>
    <row r="2" spans="1:26" ht="16.5" customHeight="1" x14ac:dyDescent="0.3">
      <c r="B2" s="2" t="s">
        <v>17</v>
      </c>
    </row>
    <row r="3" spans="1:26" ht="16.5" customHeight="1" thickBot="1" x14ac:dyDescent="0.3"/>
    <row r="4" spans="1:26" s="4" customFormat="1" ht="18" customHeight="1" x14ac:dyDescent="0.25">
      <c r="A4" s="195" t="s">
        <v>0</v>
      </c>
      <c r="B4" s="180" t="s">
        <v>37</v>
      </c>
      <c r="C4" s="181"/>
      <c r="D4" s="181"/>
      <c r="E4" s="180" t="s">
        <v>1</v>
      </c>
      <c r="F4" s="181"/>
      <c r="G4" s="181"/>
      <c r="H4" s="180" t="s">
        <v>2</v>
      </c>
      <c r="I4" s="181"/>
      <c r="J4" s="181"/>
      <c r="K4" s="180" t="s">
        <v>3</v>
      </c>
      <c r="L4" s="181"/>
      <c r="M4" s="181"/>
      <c r="N4" s="180" t="s">
        <v>4</v>
      </c>
      <c r="O4" s="181"/>
      <c r="P4" s="181"/>
      <c r="Q4" s="180" t="s">
        <v>5</v>
      </c>
      <c r="R4" s="181"/>
      <c r="S4" s="181"/>
      <c r="T4" s="180" t="s">
        <v>6</v>
      </c>
      <c r="U4" s="181"/>
      <c r="V4" s="181"/>
      <c r="W4" s="181"/>
      <c r="X4" s="181"/>
      <c r="Y4" s="182"/>
      <c r="Z4" s="189" t="s">
        <v>7</v>
      </c>
    </row>
    <row r="5" spans="1:26" s="5" customFormat="1" ht="15.6" x14ac:dyDescent="0.25">
      <c r="A5" s="196"/>
      <c r="B5" s="157" t="s">
        <v>8</v>
      </c>
      <c r="C5" s="160" t="s">
        <v>9</v>
      </c>
      <c r="D5" s="163" t="s">
        <v>10</v>
      </c>
      <c r="E5" s="157" t="s">
        <v>8</v>
      </c>
      <c r="F5" s="160" t="s">
        <v>9</v>
      </c>
      <c r="G5" s="163" t="s">
        <v>7</v>
      </c>
      <c r="H5" s="157" t="s">
        <v>8</v>
      </c>
      <c r="I5" s="160" t="s">
        <v>9</v>
      </c>
      <c r="J5" s="163" t="s">
        <v>7</v>
      </c>
      <c r="K5" s="157" t="s">
        <v>8</v>
      </c>
      <c r="L5" s="160" t="s">
        <v>9</v>
      </c>
      <c r="M5" s="163" t="s">
        <v>7</v>
      </c>
      <c r="N5" s="160" t="s">
        <v>8</v>
      </c>
      <c r="O5" s="160" t="s">
        <v>9</v>
      </c>
      <c r="P5" s="163" t="s">
        <v>7</v>
      </c>
      <c r="Q5" s="160" t="s">
        <v>8</v>
      </c>
      <c r="R5" s="160" t="s">
        <v>9</v>
      </c>
      <c r="S5" s="163" t="s">
        <v>7</v>
      </c>
      <c r="T5" s="166" t="s">
        <v>11</v>
      </c>
      <c r="U5" s="167"/>
      <c r="V5" s="192" t="s">
        <v>12</v>
      </c>
      <c r="W5" s="193"/>
      <c r="X5" s="193"/>
      <c r="Y5" s="194"/>
      <c r="Z5" s="190"/>
    </row>
    <row r="6" spans="1:26" s="5" customFormat="1" ht="30" customHeight="1" x14ac:dyDescent="0.25">
      <c r="A6" s="196"/>
      <c r="B6" s="158"/>
      <c r="C6" s="161"/>
      <c r="D6" s="164"/>
      <c r="E6" s="158"/>
      <c r="F6" s="161"/>
      <c r="G6" s="164"/>
      <c r="H6" s="158"/>
      <c r="I6" s="161"/>
      <c r="J6" s="164"/>
      <c r="K6" s="158"/>
      <c r="L6" s="161"/>
      <c r="M6" s="164"/>
      <c r="N6" s="161"/>
      <c r="O6" s="161"/>
      <c r="P6" s="164"/>
      <c r="Q6" s="161"/>
      <c r="R6" s="161"/>
      <c r="S6" s="164"/>
      <c r="T6" s="197" t="s">
        <v>8</v>
      </c>
      <c r="U6" s="199" t="s">
        <v>9</v>
      </c>
      <c r="V6" s="155" t="s">
        <v>13</v>
      </c>
      <c r="W6" s="156"/>
      <c r="X6" s="155" t="s">
        <v>14</v>
      </c>
      <c r="Y6" s="156"/>
      <c r="Z6" s="190"/>
    </row>
    <row r="7" spans="1:26" s="5" customFormat="1" ht="30" customHeight="1" thickBot="1" x14ac:dyDescent="0.3">
      <c r="A7" s="162"/>
      <c r="B7" s="162"/>
      <c r="C7" s="162"/>
      <c r="D7" s="165"/>
      <c r="E7" s="162"/>
      <c r="F7" s="162"/>
      <c r="G7" s="165"/>
      <c r="H7" s="162"/>
      <c r="I7" s="162"/>
      <c r="J7" s="165"/>
      <c r="K7" s="162"/>
      <c r="L7" s="162"/>
      <c r="M7" s="165"/>
      <c r="N7" s="162"/>
      <c r="O7" s="162"/>
      <c r="P7" s="165"/>
      <c r="Q7" s="162"/>
      <c r="R7" s="162"/>
      <c r="S7" s="165"/>
      <c r="T7" s="198"/>
      <c r="U7" s="200"/>
      <c r="V7" s="6" t="s">
        <v>8</v>
      </c>
      <c r="W7" s="7" t="s">
        <v>9</v>
      </c>
      <c r="X7" s="6" t="s">
        <v>8</v>
      </c>
      <c r="Y7" s="7" t="s">
        <v>9</v>
      </c>
      <c r="Z7" s="191"/>
    </row>
    <row r="8" spans="1:26" s="15" customFormat="1" ht="16.2" thickBot="1" x14ac:dyDescent="0.3">
      <c r="A8" s="9">
        <v>1</v>
      </c>
      <c r="B8" s="9">
        <v>1</v>
      </c>
      <c r="C8" s="9">
        <f>B8+1</f>
        <v>2</v>
      </c>
      <c r="D8" s="52">
        <f t="shared" ref="D8:Z8" si="0">C8+1</f>
        <v>3</v>
      </c>
      <c r="E8" s="9">
        <f t="shared" si="0"/>
        <v>4</v>
      </c>
      <c r="F8" s="9">
        <f t="shared" si="0"/>
        <v>5</v>
      </c>
      <c r="G8" s="52">
        <f t="shared" si="0"/>
        <v>6</v>
      </c>
      <c r="H8" s="9">
        <f t="shared" si="0"/>
        <v>7</v>
      </c>
      <c r="I8" s="9">
        <f t="shared" si="0"/>
        <v>8</v>
      </c>
      <c r="J8" s="52">
        <f t="shared" si="0"/>
        <v>9</v>
      </c>
      <c r="K8" s="9">
        <f t="shared" si="0"/>
        <v>10</v>
      </c>
      <c r="L8" s="10">
        <f t="shared" si="0"/>
        <v>11</v>
      </c>
      <c r="M8" s="52">
        <f t="shared" si="0"/>
        <v>12</v>
      </c>
      <c r="N8" s="9">
        <f t="shared" si="0"/>
        <v>13</v>
      </c>
      <c r="O8" s="9">
        <f t="shared" si="0"/>
        <v>14</v>
      </c>
      <c r="P8" s="52">
        <f t="shared" si="0"/>
        <v>15</v>
      </c>
      <c r="Q8" s="9">
        <f t="shared" si="0"/>
        <v>16</v>
      </c>
      <c r="R8" s="9">
        <f t="shared" si="0"/>
        <v>17</v>
      </c>
      <c r="S8" s="10">
        <f t="shared" si="0"/>
        <v>18</v>
      </c>
      <c r="T8" s="11">
        <f t="shared" si="0"/>
        <v>19</v>
      </c>
      <c r="U8" s="12">
        <f t="shared" si="0"/>
        <v>20</v>
      </c>
      <c r="V8" s="13">
        <f t="shared" si="0"/>
        <v>21</v>
      </c>
      <c r="W8" s="13">
        <f t="shared" si="0"/>
        <v>22</v>
      </c>
      <c r="X8" s="13">
        <f t="shared" si="0"/>
        <v>23</v>
      </c>
      <c r="Y8" s="13">
        <f t="shared" si="0"/>
        <v>24</v>
      </c>
      <c r="Z8" s="14">
        <f t="shared" si="0"/>
        <v>25</v>
      </c>
    </row>
    <row r="9" spans="1:26" ht="39.75" customHeight="1" thickBot="1" x14ac:dyDescent="0.35">
      <c r="A9" s="44" t="s">
        <v>15</v>
      </c>
      <c r="B9" s="16">
        <v>83</v>
      </c>
      <c r="C9" s="18">
        <v>34</v>
      </c>
      <c r="D9" s="18">
        <v>3</v>
      </c>
      <c r="E9" s="16"/>
      <c r="F9" s="18"/>
      <c r="G9" s="18"/>
      <c r="H9" s="16"/>
      <c r="I9" s="18"/>
      <c r="J9" s="18"/>
      <c r="K9" s="16"/>
      <c r="L9" s="45"/>
      <c r="M9" s="18"/>
      <c r="N9" s="16"/>
      <c r="O9" s="18"/>
      <c r="P9" s="18"/>
      <c r="Q9" s="16"/>
      <c r="R9" s="46"/>
      <c r="S9" s="18"/>
      <c r="T9" s="16">
        <f>B9+E9+H9+K9+N9+Q9</f>
        <v>83</v>
      </c>
      <c r="U9" s="16">
        <f>C9+F9+I9+L9+O9+R9</f>
        <v>34</v>
      </c>
      <c r="V9" s="16">
        <v>3</v>
      </c>
      <c r="W9" s="46">
        <v>2</v>
      </c>
      <c r="X9" s="16">
        <v>6</v>
      </c>
      <c r="Y9" s="46">
        <v>3</v>
      </c>
      <c r="Z9" s="47">
        <f>D9+G9+J9+M9+P9+S9</f>
        <v>3</v>
      </c>
    </row>
    <row r="10" spans="1:26" ht="24.75" customHeight="1" x14ac:dyDescent="0.25">
      <c r="A10" s="17"/>
    </row>
    <row r="11" spans="1:26" ht="24.75" customHeight="1" x14ac:dyDescent="0.25">
      <c r="B11" s="17" t="s">
        <v>18</v>
      </c>
    </row>
    <row r="12" spans="1:26" ht="24.75" customHeight="1" x14ac:dyDescent="0.25">
      <c r="A12" s="17"/>
    </row>
    <row r="13" spans="1:26" ht="13.5" customHeight="1" thickBot="1" x14ac:dyDescent="0.3">
      <c r="A13" s="20"/>
      <c r="B13" s="22"/>
      <c r="C13" s="22"/>
      <c r="D13" s="22"/>
      <c r="E13" s="20"/>
      <c r="F13" s="20"/>
      <c r="G13" s="20"/>
      <c r="H13" s="20"/>
      <c r="I13" s="20"/>
    </row>
    <row r="14" spans="1:26" ht="64.5" customHeight="1" thickBot="1" x14ac:dyDescent="0.3">
      <c r="A14" s="30" t="s">
        <v>0</v>
      </c>
      <c r="B14" s="183" t="s">
        <v>24</v>
      </c>
      <c r="C14" s="183"/>
      <c r="D14" s="184"/>
      <c r="E14" s="183" t="s">
        <v>27</v>
      </c>
      <c r="F14" s="183"/>
      <c r="G14" s="184"/>
      <c r="H14" s="170" t="s">
        <v>19</v>
      </c>
      <c r="I14" s="170"/>
      <c r="J14" s="171"/>
      <c r="K14" s="170" t="s">
        <v>20</v>
      </c>
      <c r="L14" s="170"/>
      <c r="M14" s="171"/>
      <c r="N14" s="170" t="s">
        <v>21</v>
      </c>
      <c r="O14" s="170"/>
      <c r="P14" s="171"/>
      <c r="Q14" s="170" t="s">
        <v>22</v>
      </c>
      <c r="R14" s="170"/>
      <c r="S14" s="171"/>
      <c r="T14" s="170" t="s">
        <v>23</v>
      </c>
      <c r="U14" s="170"/>
      <c r="V14" s="170" t="s">
        <v>25</v>
      </c>
      <c r="W14" s="172"/>
    </row>
    <row r="15" spans="1:26" s="29" customFormat="1" ht="15.75" customHeight="1" thickBot="1" x14ac:dyDescent="0.35">
      <c r="A15" s="33">
        <v>1</v>
      </c>
      <c r="B15" s="187">
        <v>1</v>
      </c>
      <c r="C15" s="188"/>
      <c r="D15" s="188"/>
      <c r="E15" s="187">
        <v>2</v>
      </c>
      <c r="F15" s="188"/>
      <c r="G15" s="188"/>
      <c r="H15" s="168">
        <v>3</v>
      </c>
      <c r="I15" s="178"/>
      <c r="J15" s="178"/>
      <c r="K15" s="168">
        <v>4</v>
      </c>
      <c r="L15" s="178"/>
      <c r="M15" s="178"/>
      <c r="N15" s="168">
        <v>5</v>
      </c>
      <c r="O15" s="178"/>
      <c r="P15" s="178"/>
      <c r="Q15" s="168">
        <v>6</v>
      </c>
      <c r="R15" s="178"/>
      <c r="S15" s="178"/>
      <c r="T15" s="168">
        <v>7</v>
      </c>
      <c r="U15" s="179"/>
      <c r="V15" s="168">
        <v>8</v>
      </c>
      <c r="W15" s="169"/>
    </row>
    <row r="16" spans="1:26" ht="33" customHeight="1" thickBot="1" x14ac:dyDescent="0.3">
      <c r="A16" s="39" t="s">
        <v>15</v>
      </c>
      <c r="B16" s="185">
        <v>84</v>
      </c>
      <c r="C16" s="186"/>
      <c r="D16" s="186"/>
      <c r="E16" s="185">
        <v>83</v>
      </c>
      <c r="F16" s="186"/>
      <c r="G16" s="186"/>
      <c r="H16" s="175">
        <v>4</v>
      </c>
      <c r="I16" s="176"/>
      <c r="J16" s="176"/>
      <c r="K16" s="175">
        <v>3</v>
      </c>
      <c r="L16" s="176"/>
      <c r="M16" s="176"/>
      <c r="N16" s="175">
        <v>83</v>
      </c>
      <c r="O16" s="176"/>
      <c r="P16" s="176"/>
      <c r="Q16" s="175">
        <v>3</v>
      </c>
      <c r="R16" s="176"/>
      <c r="S16" s="176"/>
      <c r="T16" s="175">
        <v>3</v>
      </c>
      <c r="U16" s="177"/>
      <c r="V16" s="173">
        <f>N16/Q16</f>
        <v>27.666666666666668</v>
      </c>
      <c r="W16" s="174"/>
    </row>
    <row r="17" spans="1:26" ht="24.75" customHeight="1" x14ac:dyDescent="0.3">
      <c r="A17" s="48"/>
      <c r="B17" s="49"/>
      <c r="C17" s="40"/>
      <c r="D17" s="41"/>
      <c r="E17" s="41"/>
      <c r="F17" s="41"/>
      <c r="G17" s="41"/>
      <c r="H17" s="41"/>
      <c r="I17" s="41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3"/>
      <c r="Y17" s="42"/>
    </row>
    <row r="18" spans="1:26" s="1" customFormat="1" ht="16.5" customHeight="1" x14ac:dyDescent="0.3">
      <c r="B18" s="1" t="s">
        <v>16</v>
      </c>
    </row>
    <row r="19" spans="1:26" ht="16.5" customHeight="1" x14ac:dyDescent="0.3">
      <c r="B19" s="2" t="s">
        <v>17</v>
      </c>
    </row>
    <row r="20" spans="1:26" ht="16.5" customHeight="1" thickBot="1" x14ac:dyDescent="0.3">
      <c r="A20" s="148"/>
      <c r="B20" s="148"/>
      <c r="C20" s="23"/>
      <c r="D20" s="24"/>
      <c r="E20" s="24"/>
      <c r="F20" s="25"/>
      <c r="G20" s="26"/>
      <c r="H20" s="24"/>
      <c r="I20" s="27"/>
    </row>
    <row r="21" spans="1:26" s="4" customFormat="1" ht="30" customHeight="1" x14ac:dyDescent="0.25">
      <c r="A21" s="195" t="s">
        <v>0</v>
      </c>
      <c r="B21" s="180" t="s">
        <v>37</v>
      </c>
      <c r="C21" s="181"/>
      <c r="D21" s="181"/>
      <c r="E21" s="180" t="s">
        <v>38</v>
      </c>
      <c r="F21" s="181"/>
      <c r="G21" s="181"/>
      <c r="H21" s="180" t="s">
        <v>2</v>
      </c>
      <c r="I21" s="181"/>
      <c r="J21" s="181"/>
      <c r="K21" s="180" t="s">
        <v>3</v>
      </c>
      <c r="L21" s="181"/>
      <c r="M21" s="181"/>
      <c r="N21" s="180" t="s">
        <v>4</v>
      </c>
      <c r="O21" s="181"/>
      <c r="P21" s="181"/>
      <c r="Q21" s="180" t="s">
        <v>5</v>
      </c>
      <c r="R21" s="181"/>
      <c r="S21" s="181"/>
      <c r="T21" s="180" t="s">
        <v>6</v>
      </c>
      <c r="U21" s="181"/>
      <c r="V21" s="181"/>
      <c r="W21" s="181"/>
      <c r="X21" s="181"/>
      <c r="Y21" s="182"/>
      <c r="Z21" s="189" t="s">
        <v>7</v>
      </c>
    </row>
    <row r="22" spans="1:26" s="5" customFormat="1" ht="18.75" customHeight="1" x14ac:dyDescent="0.25">
      <c r="A22" s="196"/>
      <c r="B22" s="157" t="s">
        <v>8</v>
      </c>
      <c r="C22" s="160" t="s">
        <v>9</v>
      </c>
      <c r="D22" s="163" t="s">
        <v>10</v>
      </c>
      <c r="E22" s="157" t="s">
        <v>8</v>
      </c>
      <c r="F22" s="160" t="s">
        <v>9</v>
      </c>
      <c r="G22" s="163" t="s">
        <v>7</v>
      </c>
      <c r="H22" s="157" t="s">
        <v>8</v>
      </c>
      <c r="I22" s="160" t="s">
        <v>9</v>
      </c>
      <c r="J22" s="163" t="s">
        <v>7</v>
      </c>
      <c r="K22" s="157" t="s">
        <v>8</v>
      </c>
      <c r="L22" s="160" t="s">
        <v>9</v>
      </c>
      <c r="M22" s="163" t="s">
        <v>7</v>
      </c>
      <c r="N22" s="157" t="s">
        <v>8</v>
      </c>
      <c r="O22" s="160" t="s">
        <v>9</v>
      </c>
      <c r="P22" s="163" t="s">
        <v>7</v>
      </c>
      <c r="Q22" s="157" t="s">
        <v>8</v>
      </c>
      <c r="R22" s="160" t="s">
        <v>9</v>
      </c>
      <c r="S22" s="163" t="s">
        <v>7</v>
      </c>
      <c r="T22" s="166" t="s">
        <v>11</v>
      </c>
      <c r="U22" s="167"/>
      <c r="V22" s="192" t="s">
        <v>12</v>
      </c>
      <c r="W22" s="193"/>
      <c r="X22" s="193"/>
      <c r="Y22" s="194"/>
      <c r="Z22" s="190"/>
    </row>
    <row r="23" spans="1:26" s="5" customFormat="1" ht="30" customHeight="1" x14ac:dyDescent="0.25">
      <c r="A23" s="196"/>
      <c r="B23" s="158"/>
      <c r="C23" s="161"/>
      <c r="D23" s="164"/>
      <c r="E23" s="158"/>
      <c r="F23" s="161"/>
      <c r="G23" s="164"/>
      <c r="H23" s="158"/>
      <c r="I23" s="161"/>
      <c r="J23" s="164"/>
      <c r="K23" s="158"/>
      <c r="L23" s="161"/>
      <c r="M23" s="164"/>
      <c r="N23" s="158"/>
      <c r="O23" s="161"/>
      <c r="P23" s="164"/>
      <c r="Q23" s="158"/>
      <c r="R23" s="161"/>
      <c r="S23" s="164"/>
      <c r="T23" s="197" t="s">
        <v>8</v>
      </c>
      <c r="U23" s="199" t="s">
        <v>9</v>
      </c>
      <c r="V23" s="155" t="s">
        <v>13</v>
      </c>
      <c r="W23" s="156"/>
      <c r="X23" s="155" t="s">
        <v>14</v>
      </c>
      <c r="Y23" s="156"/>
      <c r="Z23" s="190"/>
    </row>
    <row r="24" spans="1:26" s="5" customFormat="1" ht="30" customHeight="1" thickBot="1" x14ac:dyDescent="0.3">
      <c r="A24" s="162"/>
      <c r="B24" s="162"/>
      <c r="C24" s="162"/>
      <c r="D24" s="165"/>
      <c r="E24" s="162"/>
      <c r="F24" s="162"/>
      <c r="G24" s="165"/>
      <c r="H24" s="162"/>
      <c r="I24" s="162"/>
      <c r="J24" s="165"/>
      <c r="K24" s="162"/>
      <c r="L24" s="162"/>
      <c r="M24" s="165"/>
      <c r="N24" s="159"/>
      <c r="O24" s="162"/>
      <c r="P24" s="165"/>
      <c r="Q24" s="159"/>
      <c r="R24" s="162"/>
      <c r="S24" s="165"/>
      <c r="T24" s="198"/>
      <c r="U24" s="200"/>
      <c r="V24" s="6" t="s">
        <v>8</v>
      </c>
      <c r="W24" s="7" t="s">
        <v>9</v>
      </c>
      <c r="X24" s="6" t="s">
        <v>8</v>
      </c>
      <c r="Y24" s="7" t="s">
        <v>9</v>
      </c>
      <c r="Z24" s="191"/>
    </row>
    <row r="25" spans="1:26" s="15" customFormat="1" ht="16.2" thickBot="1" x14ac:dyDescent="0.3">
      <c r="A25" s="9">
        <v>1</v>
      </c>
      <c r="B25" s="9">
        <v>1</v>
      </c>
      <c r="C25" s="9">
        <f>B25+1</f>
        <v>2</v>
      </c>
      <c r="D25" s="52">
        <f t="shared" ref="D25:Z25" si="1">C25+1</f>
        <v>3</v>
      </c>
      <c r="E25" s="9">
        <f t="shared" si="1"/>
        <v>4</v>
      </c>
      <c r="F25" s="9">
        <f t="shared" si="1"/>
        <v>5</v>
      </c>
      <c r="G25" s="52">
        <f t="shared" si="1"/>
        <v>6</v>
      </c>
      <c r="H25" s="9">
        <f t="shared" si="1"/>
        <v>7</v>
      </c>
      <c r="I25" s="9">
        <f t="shared" si="1"/>
        <v>8</v>
      </c>
      <c r="J25" s="52">
        <f t="shared" si="1"/>
        <v>9</v>
      </c>
      <c r="K25" s="9">
        <f t="shared" si="1"/>
        <v>10</v>
      </c>
      <c r="L25" s="10">
        <f t="shared" si="1"/>
        <v>11</v>
      </c>
      <c r="M25" s="52">
        <f t="shared" si="1"/>
        <v>12</v>
      </c>
      <c r="N25" s="9">
        <f t="shared" si="1"/>
        <v>13</v>
      </c>
      <c r="O25" s="9">
        <f t="shared" si="1"/>
        <v>14</v>
      </c>
      <c r="P25" s="52">
        <f t="shared" si="1"/>
        <v>15</v>
      </c>
      <c r="Q25" s="9">
        <f t="shared" si="1"/>
        <v>16</v>
      </c>
      <c r="R25" s="9">
        <f t="shared" si="1"/>
        <v>17</v>
      </c>
      <c r="S25" s="10">
        <f t="shared" si="1"/>
        <v>18</v>
      </c>
      <c r="T25" s="11">
        <f t="shared" si="1"/>
        <v>19</v>
      </c>
      <c r="U25" s="12">
        <f t="shared" si="1"/>
        <v>20</v>
      </c>
      <c r="V25" s="13">
        <f t="shared" si="1"/>
        <v>21</v>
      </c>
      <c r="W25" s="13">
        <f t="shared" si="1"/>
        <v>22</v>
      </c>
      <c r="X25" s="13">
        <f t="shared" si="1"/>
        <v>23</v>
      </c>
      <c r="Y25" s="13">
        <f t="shared" si="1"/>
        <v>24</v>
      </c>
      <c r="Z25" s="14">
        <f t="shared" si="1"/>
        <v>25</v>
      </c>
    </row>
    <row r="26" spans="1:26" ht="39.75" customHeight="1" thickBot="1" x14ac:dyDescent="0.35">
      <c r="A26" s="34" t="s">
        <v>28</v>
      </c>
      <c r="B26" s="35">
        <f>20+2+1+2+16+2+1+4+26+2</f>
        <v>76</v>
      </c>
      <c r="C26" s="32">
        <f>6+0+1+0+5+2+10</f>
        <v>24</v>
      </c>
      <c r="D26" s="32">
        <v>3</v>
      </c>
      <c r="E26" s="35">
        <f>21+3+12+1+1+6+24+22+1</f>
        <v>91</v>
      </c>
      <c r="F26" s="32">
        <f>8+5+1+4+10+8</f>
        <v>36</v>
      </c>
      <c r="G26" s="32">
        <v>4</v>
      </c>
      <c r="H26" s="35"/>
      <c r="I26" s="36"/>
      <c r="J26" s="36"/>
      <c r="K26" s="35"/>
      <c r="L26" s="35"/>
      <c r="M26" s="32"/>
      <c r="N26" s="35"/>
      <c r="O26" s="36"/>
      <c r="P26" s="36"/>
      <c r="Q26" s="35"/>
      <c r="R26" s="35"/>
      <c r="S26" s="32"/>
      <c r="T26" s="37">
        <f>B26+E26+H26+K26+N26+Q26</f>
        <v>167</v>
      </c>
      <c r="U26" s="50">
        <f>C26+F26+I26+L26+O26+R26</f>
        <v>60</v>
      </c>
      <c r="V26" s="35">
        <v>4</v>
      </c>
      <c r="W26" s="51">
        <v>2</v>
      </c>
      <c r="X26" s="35">
        <v>19</v>
      </c>
      <c r="Y26" s="51">
        <v>8</v>
      </c>
      <c r="Z26" s="38">
        <f>D26+G26+J26+M26+P26+S26</f>
        <v>7</v>
      </c>
    </row>
    <row r="27" spans="1:26" ht="24.9" customHeight="1" x14ac:dyDescent="0.25">
      <c r="A27" s="17"/>
    </row>
    <row r="28" spans="1:26" ht="24.9" customHeight="1" x14ac:dyDescent="0.25">
      <c r="B28" s="17" t="s">
        <v>36</v>
      </c>
    </row>
    <row r="29" spans="1:26" ht="24.9" customHeight="1" x14ac:dyDescent="0.25">
      <c r="A29" s="17"/>
    </row>
    <row r="30" spans="1:26" ht="24.9" customHeight="1" x14ac:dyDescent="0.3">
      <c r="B30" s="28" t="s">
        <v>26</v>
      </c>
      <c r="C30" s="19"/>
      <c r="D30" s="19"/>
      <c r="E30" s="19"/>
      <c r="F30" s="20"/>
      <c r="G30" s="21"/>
      <c r="H30" s="20"/>
      <c r="I30" s="20"/>
      <c r="J30" s="20"/>
    </row>
    <row r="31" spans="1:26" ht="13.5" customHeight="1" thickBot="1" x14ac:dyDescent="0.3">
      <c r="A31" s="20"/>
      <c r="B31" s="22"/>
      <c r="C31" s="22"/>
      <c r="D31" s="22"/>
      <c r="E31" s="20"/>
      <c r="F31" s="20"/>
      <c r="G31" s="20"/>
      <c r="H31" s="20"/>
      <c r="I31" s="20"/>
    </row>
    <row r="32" spans="1:26" ht="64.5" customHeight="1" thickBot="1" x14ac:dyDescent="0.3">
      <c r="A32" s="30" t="s">
        <v>0</v>
      </c>
      <c r="B32" s="183" t="s">
        <v>35</v>
      </c>
      <c r="C32" s="183"/>
      <c r="D32" s="184"/>
      <c r="E32" s="183" t="s">
        <v>29</v>
      </c>
      <c r="F32" s="183"/>
      <c r="G32" s="184"/>
      <c r="H32" s="170" t="s">
        <v>19</v>
      </c>
      <c r="I32" s="170"/>
      <c r="J32" s="171"/>
      <c r="K32" s="170" t="s">
        <v>30</v>
      </c>
      <c r="L32" s="170"/>
      <c r="M32" s="171"/>
      <c r="N32" s="170" t="s">
        <v>31</v>
      </c>
      <c r="O32" s="170"/>
      <c r="P32" s="171"/>
      <c r="Q32" s="170" t="s">
        <v>32</v>
      </c>
      <c r="R32" s="170"/>
      <c r="S32" s="171"/>
      <c r="T32" s="170" t="s">
        <v>33</v>
      </c>
      <c r="U32" s="170"/>
      <c r="V32" s="170" t="s">
        <v>34</v>
      </c>
      <c r="W32" s="172"/>
    </row>
    <row r="33" spans="1:27" s="29" customFormat="1" ht="15.75" customHeight="1" thickBot="1" x14ac:dyDescent="0.35">
      <c r="A33" s="33">
        <v>1</v>
      </c>
      <c r="B33" s="187">
        <v>1</v>
      </c>
      <c r="C33" s="188"/>
      <c r="D33" s="188"/>
      <c r="E33" s="187">
        <v>2</v>
      </c>
      <c r="F33" s="188"/>
      <c r="G33" s="188"/>
      <c r="H33" s="168">
        <v>3</v>
      </c>
      <c r="I33" s="178"/>
      <c r="J33" s="178"/>
      <c r="K33" s="168">
        <v>4</v>
      </c>
      <c r="L33" s="178"/>
      <c r="M33" s="178"/>
      <c r="N33" s="168">
        <v>5</v>
      </c>
      <c r="O33" s="178"/>
      <c r="P33" s="178"/>
      <c r="Q33" s="168">
        <v>6</v>
      </c>
      <c r="R33" s="178"/>
      <c r="S33" s="178"/>
      <c r="T33" s="168">
        <v>7</v>
      </c>
      <c r="U33" s="179"/>
      <c r="V33" s="168">
        <v>8</v>
      </c>
      <c r="W33" s="169"/>
    </row>
    <row r="34" spans="1:27" ht="39" customHeight="1" thickBot="1" x14ac:dyDescent="0.35">
      <c r="A34" s="31" t="s">
        <v>28</v>
      </c>
      <c r="B34" s="209">
        <v>72</v>
      </c>
      <c r="C34" s="209"/>
      <c r="D34" s="210"/>
      <c r="E34" s="209">
        <v>76</v>
      </c>
      <c r="F34" s="209"/>
      <c r="G34" s="210"/>
      <c r="H34" s="201">
        <v>4</v>
      </c>
      <c r="I34" s="201"/>
      <c r="J34" s="202"/>
      <c r="K34" s="201">
        <v>3</v>
      </c>
      <c r="L34" s="201"/>
      <c r="M34" s="202"/>
      <c r="N34" s="201">
        <v>167</v>
      </c>
      <c r="O34" s="201"/>
      <c r="P34" s="202"/>
      <c r="Q34" s="201">
        <v>7</v>
      </c>
      <c r="R34" s="201"/>
      <c r="S34" s="202"/>
      <c r="T34" s="201">
        <v>3.5</v>
      </c>
      <c r="U34" s="201"/>
      <c r="V34" s="203">
        <f>N34/Q34</f>
        <v>23.857142857142858</v>
      </c>
      <c r="W34" s="204"/>
    </row>
    <row r="37" spans="1:27" s="1" customFormat="1" ht="16.5" customHeight="1" x14ac:dyDescent="0.3">
      <c r="B37" s="1" t="s">
        <v>60</v>
      </c>
    </row>
    <row r="38" spans="1:27" ht="16.5" customHeight="1" x14ac:dyDescent="0.3">
      <c r="B38" s="2" t="s">
        <v>61</v>
      </c>
    </row>
    <row r="39" spans="1:27" ht="16.5" customHeight="1" thickBot="1" x14ac:dyDescent="0.3">
      <c r="A39" s="211"/>
      <c r="B39" s="211"/>
      <c r="C39" s="23"/>
      <c r="D39" s="24"/>
      <c r="E39" s="24"/>
      <c r="F39" s="25"/>
      <c r="G39" s="26"/>
      <c r="H39" s="24"/>
      <c r="I39" s="27"/>
    </row>
    <row r="40" spans="1:27" s="4" customFormat="1" ht="48.75" customHeight="1" x14ac:dyDescent="0.25">
      <c r="A40" s="189" t="s">
        <v>0</v>
      </c>
      <c r="B40" s="205" t="s">
        <v>51</v>
      </c>
      <c r="C40" s="181"/>
      <c r="D40" s="182"/>
      <c r="E40" s="180" t="s">
        <v>1</v>
      </c>
      <c r="F40" s="181"/>
      <c r="G40" s="182"/>
      <c r="H40" s="180" t="s">
        <v>2</v>
      </c>
      <c r="I40" s="181"/>
      <c r="J40" s="182"/>
      <c r="K40" s="180" t="s">
        <v>3</v>
      </c>
      <c r="L40" s="181"/>
      <c r="M40" s="182"/>
      <c r="N40" s="180" t="s">
        <v>4</v>
      </c>
      <c r="O40" s="181"/>
      <c r="P40" s="182"/>
      <c r="Q40" s="180" t="s">
        <v>5</v>
      </c>
      <c r="R40" s="181"/>
      <c r="S40" s="182"/>
      <c r="T40" s="233" t="s">
        <v>56</v>
      </c>
      <c r="U40" s="234"/>
      <c r="V40" s="235"/>
      <c r="W40" s="55" t="s">
        <v>6</v>
      </c>
      <c r="X40" s="56"/>
      <c r="Y40" s="56"/>
      <c r="Z40" s="57"/>
      <c r="AA40" s="189" t="s">
        <v>7</v>
      </c>
    </row>
    <row r="41" spans="1:27" s="5" customFormat="1" ht="30" customHeight="1" x14ac:dyDescent="0.25">
      <c r="A41" s="212"/>
      <c r="B41" s="219" t="s">
        <v>8</v>
      </c>
      <c r="C41" s="160" t="s">
        <v>9</v>
      </c>
      <c r="D41" s="160" t="s">
        <v>10</v>
      </c>
      <c r="E41" s="157" t="s">
        <v>8</v>
      </c>
      <c r="F41" s="160" t="s">
        <v>9</v>
      </c>
      <c r="G41" s="160" t="s">
        <v>7</v>
      </c>
      <c r="H41" s="157" t="s">
        <v>8</v>
      </c>
      <c r="I41" s="160" t="s">
        <v>9</v>
      </c>
      <c r="J41" s="160" t="s">
        <v>7</v>
      </c>
      <c r="K41" s="157" t="s">
        <v>8</v>
      </c>
      <c r="L41" s="160" t="s">
        <v>9</v>
      </c>
      <c r="M41" s="160" t="s">
        <v>7</v>
      </c>
      <c r="N41" s="157" t="s">
        <v>8</v>
      </c>
      <c r="O41" s="160" t="s">
        <v>9</v>
      </c>
      <c r="P41" s="160" t="s">
        <v>7</v>
      </c>
      <c r="Q41" s="157" t="s">
        <v>8</v>
      </c>
      <c r="R41" s="160" t="s">
        <v>9</v>
      </c>
      <c r="S41" s="160" t="s">
        <v>7</v>
      </c>
      <c r="T41" s="157" t="s">
        <v>8</v>
      </c>
      <c r="U41" s="160" t="s">
        <v>9</v>
      </c>
      <c r="V41" s="160" t="s">
        <v>7</v>
      </c>
      <c r="W41" s="166" t="s">
        <v>11</v>
      </c>
      <c r="X41" s="167"/>
      <c r="Y41" s="236" t="s">
        <v>43</v>
      </c>
      <c r="Z41" s="238"/>
      <c r="AA41" s="212"/>
    </row>
    <row r="42" spans="1:27" s="5" customFormat="1" ht="30" customHeight="1" thickBot="1" x14ac:dyDescent="0.3">
      <c r="A42" s="213"/>
      <c r="B42" s="220"/>
      <c r="C42" s="221"/>
      <c r="D42" s="221"/>
      <c r="E42" s="227"/>
      <c r="F42" s="221"/>
      <c r="G42" s="221"/>
      <c r="H42" s="227"/>
      <c r="I42" s="221"/>
      <c r="J42" s="221"/>
      <c r="K42" s="227"/>
      <c r="L42" s="221"/>
      <c r="M42" s="221"/>
      <c r="N42" s="227"/>
      <c r="O42" s="221"/>
      <c r="P42" s="221"/>
      <c r="Q42" s="227"/>
      <c r="R42" s="221"/>
      <c r="S42" s="221"/>
      <c r="T42" s="227"/>
      <c r="U42" s="221"/>
      <c r="V42" s="221"/>
      <c r="W42" s="59" t="s">
        <v>8</v>
      </c>
      <c r="X42" s="60" t="s">
        <v>9</v>
      </c>
      <c r="Y42" s="59" t="s">
        <v>8</v>
      </c>
      <c r="Z42" s="60" t="s">
        <v>9</v>
      </c>
      <c r="AA42" s="213"/>
    </row>
    <row r="43" spans="1:27" s="15" customFormat="1" ht="16.2" thickBot="1" x14ac:dyDescent="0.3">
      <c r="A43" s="52">
        <v>1</v>
      </c>
      <c r="B43" s="8">
        <v>1</v>
      </c>
      <c r="C43" s="9">
        <f>B43+1</f>
        <v>2</v>
      </c>
      <c r="D43" s="52">
        <f t="shared" ref="D43:S43" si="2">C43+1</f>
        <v>3</v>
      </c>
      <c r="E43" s="9">
        <f t="shared" si="2"/>
        <v>4</v>
      </c>
      <c r="F43" s="9">
        <f t="shared" si="2"/>
        <v>5</v>
      </c>
      <c r="G43" s="52">
        <f t="shared" si="2"/>
        <v>6</v>
      </c>
      <c r="H43" s="9">
        <f t="shared" si="2"/>
        <v>7</v>
      </c>
      <c r="I43" s="9">
        <f t="shared" si="2"/>
        <v>8</v>
      </c>
      <c r="J43" s="52">
        <f t="shared" si="2"/>
        <v>9</v>
      </c>
      <c r="K43" s="9">
        <f t="shared" si="2"/>
        <v>10</v>
      </c>
      <c r="L43" s="52">
        <f t="shared" si="2"/>
        <v>11</v>
      </c>
      <c r="M43" s="52">
        <f t="shared" si="2"/>
        <v>12</v>
      </c>
      <c r="N43" s="9">
        <f t="shared" si="2"/>
        <v>13</v>
      </c>
      <c r="O43" s="9">
        <f t="shared" si="2"/>
        <v>14</v>
      </c>
      <c r="P43" s="52">
        <f t="shared" si="2"/>
        <v>15</v>
      </c>
      <c r="Q43" s="9">
        <f t="shared" si="2"/>
        <v>16</v>
      </c>
      <c r="R43" s="9">
        <f t="shared" si="2"/>
        <v>17</v>
      </c>
      <c r="S43" s="52">
        <f t="shared" si="2"/>
        <v>18</v>
      </c>
      <c r="T43" s="9">
        <f t="shared" ref="T43" si="3">S43+1</f>
        <v>19</v>
      </c>
      <c r="U43" s="9">
        <f t="shared" ref="U43" si="4">T43+1</f>
        <v>20</v>
      </c>
      <c r="V43" s="52">
        <f t="shared" ref="V43" si="5">U43+1</f>
        <v>21</v>
      </c>
      <c r="W43" s="52">
        <f t="shared" ref="W43" si="6">V43+1</f>
        <v>22</v>
      </c>
      <c r="X43" s="52">
        <f t="shared" ref="X43" si="7">W43+1</f>
        <v>23</v>
      </c>
      <c r="Y43" s="52">
        <f t="shared" ref="Y43" si="8">X43+1</f>
        <v>24</v>
      </c>
      <c r="Z43" s="52">
        <f t="shared" ref="Z43" si="9">Y43+1</f>
        <v>25</v>
      </c>
      <c r="AA43" s="14">
        <f t="shared" ref="AA43" si="10">Z43+1</f>
        <v>26</v>
      </c>
    </row>
    <row r="44" spans="1:27" s="72" customFormat="1" ht="16.2" thickBot="1" x14ac:dyDescent="0.3">
      <c r="A44" s="61" t="s">
        <v>39</v>
      </c>
      <c r="B44" s="62">
        <v>71</v>
      </c>
      <c r="C44" s="58">
        <v>33</v>
      </c>
      <c r="D44" s="58">
        <v>3</v>
      </c>
      <c r="E44" s="63">
        <v>73</v>
      </c>
      <c r="F44" s="58">
        <v>22</v>
      </c>
      <c r="G44" s="58">
        <v>3</v>
      </c>
      <c r="H44" s="63">
        <v>95</v>
      </c>
      <c r="I44" s="58">
        <v>39</v>
      </c>
      <c r="J44" s="58">
        <v>4</v>
      </c>
      <c r="K44" s="64"/>
      <c r="L44" s="64"/>
      <c r="M44" s="65"/>
      <c r="N44" s="64"/>
      <c r="O44" s="66"/>
      <c r="P44" s="66"/>
      <c r="Q44" s="64"/>
      <c r="R44" s="64"/>
      <c r="S44" s="67"/>
      <c r="T44" s="64"/>
      <c r="U44" s="64"/>
      <c r="V44" s="67"/>
      <c r="W44" s="68">
        <f>B44+E44+H44+K44+N44+Q44</f>
        <v>239</v>
      </c>
      <c r="X44" s="69">
        <f>C44+F44+I44+L44+O44+R44</f>
        <v>94</v>
      </c>
      <c r="Y44" s="63">
        <v>30</v>
      </c>
      <c r="Z44" s="70">
        <v>11</v>
      </c>
      <c r="AA44" s="71">
        <f>D44+G44+J44+M44+P44+S44</f>
        <v>10</v>
      </c>
    </row>
    <row r="45" spans="1:27" s="72" customFormat="1" ht="16.2" thickBot="1" x14ac:dyDescent="0.3">
      <c r="A45" s="61" t="s">
        <v>42</v>
      </c>
      <c r="B45" s="62">
        <v>62</v>
      </c>
      <c r="C45" s="58">
        <v>24</v>
      </c>
      <c r="D45" s="58">
        <v>3</v>
      </c>
      <c r="E45" s="63">
        <v>75</v>
      </c>
      <c r="F45" s="58">
        <v>33</v>
      </c>
      <c r="G45" s="58">
        <v>3</v>
      </c>
      <c r="H45" s="63">
        <v>71</v>
      </c>
      <c r="I45" s="58">
        <v>20</v>
      </c>
      <c r="J45" s="58">
        <v>3</v>
      </c>
      <c r="K45" s="63">
        <v>96</v>
      </c>
      <c r="L45" s="58">
        <v>41</v>
      </c>
      <c r="M45" s="58">
        <v>4</v>
      </c>
      <c r="N45" s="64"/>
      <c r="O45" s="66"/>
      <c r="P45" s="66"/>
      <c r="Q45" s="64"/>
      <c r="R45" s="64"/>
      <c r="S45" s="67"/>
      <c r="T45" s="64"/>
      <c r="U45" s="64"/>
      <c r="V45" s="67"/>
      <c r="W45" s="68">
        <f>B45+E45+H45+K45+N45+Q45</f>
        <v>304</v>
      </c>
      <c r="X45" s="69">
        <f>C45+F45+I45+L45+O45+R45</f>
        <v>118</v>
      </c>
      <c r="Y45" s="63">
        <v>52</v>
      </c>
      <c r="Z45" s="70">
        <v>19</v>
      </c>
      <c r="AA45" s="71">
        <f>D45+G45+J45+M45+P45+S45</f>
        <v>13</v>
      </c>
    </row>
    <row r="46" spans="1:27" s="72" customFormat="1" ht="16.2" thickBot="1" x14ac:dyDescent="0.3">
      <c r="A46" s="61" t="s">
        <v>55</v>
      </c>
      <c r="B46" s="62">
        <v>58</v>
      </c>
      <c r="C46" s="58">
        <v>25</v>
      </c>
      <c r="D46" s="58">
        <v>3</v>
      </c>
      <c r="E46" s="63">
        <v>59</v>
      </c>
      <c r="F46" s="58">
        <v>22</v>
      </c>
      <c r="G46" s="58">
        <v>3</v>
      </c>
      <c r="H46" s="63">
        <v>91</v>
      </c>
      <c r="I46" s="58">
        <v>36</v>
      </c>
      <c r="J46" s="58">
        <v>4</v>
      </c>
      <c r="K46" s="63">
        <v>72</v>
      </c>
      <c r="L46" s="58">
        <v>21</v>
      </c>
      <c r="M46" s="58">
        <v>3</v>
      </c>
      <c r="N46" s="73">
        <f>25+24+25+24</f>
        <v>98</v>
      </c>
      <c r="O46" s="75">
        <f>10+12+11+9</f>
        <v>42</v>
      </c>
      <c r="P46" s="74">
        <v>4</v>
      </c>
      <c r="Q46" s="265"/>
      <c r="R46" s="266"/>
      <c r="S46" s="267"/>
      <c r="T46" s="73">
        <f>4+3+1+9+5+6</f>
        <v>28</v>
      </c>
      <c r="U46" s="74">
        <f>1+1+1+4+2+2</f>
        <v>11</v>
      </c>
      <c r="V46" s="74">
        <v>1</v>
      </c>
      <c r="W46" s="68">
        <f>B46+E46+H46+K46+N46+Q46+T46</f>
        <v>406</v>
      </c>
      <c r="X46" s="69">
        <f>C46+F46+I46+L46+O46+R46+U46</f>
        <v>157</v>
      </c>
      <c r="Y46" s="63">
        <v>100</v>
      </c>
      <c r="Z46" s="70">
        <v>39</v>
      </c>
      <c r="AA46" s="71">
        <f>D46+G46+J46+M46+P46+S46+V46</f>
        <v>18</v>
      </c>
    </row>
    <row r="47" spans="1:27" ht="39.75" customHeight="1" x14ac:dyDescent="0.25">
      <c r="A47" s="17"/>
    </row>
    <row r="48" spans="1:27" customFormat="1" ht="15.6" x14ac:dyDescent="0.3">
      <c r="B48" s="2" t="s">
        <v>62</v>
      </c>
    </row>
    <row r="49" spans="1:24" customFormat="1" ht="13.8" thickBot="1" x14ac:dyDescent="0.3"/>
    <row r="50" spans="1:24" s="53" customFormat="1" ht="44.25" customHeight="1" x14ac:dyDescent="0.25">
      <c r="A50" s="224" t="s">
        <v>0</v>
      </c>
      <c r="B50" s="249" t="s">
        <v>44</v>
      </c>
      <c r="C50" s="250"/>
      <c r="D50" s="250"/>
      <c r="E50" s="251"/>
      <c r="F50" s="249" t="s">
        <v>45</v>
      </c>
      <c r="G50" s="250"/>
      <c r="H50" s="250"/>
      <c r="I50" s="251"/>
      <c r="J50" s="228" t="s">
        <v>46</v>
      </c>
      <c r="K50" s="229"/>
      <c r="L50" s="229"/>
      <c r="M50" s="229"/>
      <c r="N50" s="229"/>
      <c r="O50" s="229"/>
      <c r="P50" s="230"/>
      <c r="Q50" s="228" t="s">
        <v>52</v>
      </c>
      <c r="R50" s="229"/>
      <c r="S50" s="229"/>
      <c r="T50" s="229"/>
      <c r="U50" s="229"/>
      <c r="V50" s="229"/>
      <c r="W50" s="230"/>
      <c r="X50" s="245" t="s">
        <v>54</v>
      </c>
    </row>
    <row r="51" spans="1:24" s="53" customFormat="1" ht="24.75" customHeight="1" x14ac:dyDescent="0.25">
      <c r="A51" s="225"/>
      <c r="B51" s="252"/>
      <c r="C51" s="253"/>
      <c r="D51" s="253"/>
      <c r="E51" s="254"/>
      <c r="F51" s="252"/>
      <c r="G51" s="253"/>
      <c r="H51" s="253"/>
      <c r="I51" s="254"/>
      <c r="J51" s="217" t="s">
        <v>47</v>
      </c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18"/>
      <c r="X51" s="246"/>
    </row>
    <row r="52" spans="1:24" s="53" customFormat="1" ht="30" customHeight="1" thickBot="1" x14ac:dyDescent="0.3">
      <c r="A52" s="226"/>
      <c r="B52" s="228" t="s">
        <v>48</v>
      </c>
      <c r="C52" s="230"/>
      <c r="D52" s="217" t="s">
        <v>49</v>
      </c>
      <c r="E52" s="218"/>
      <c r="F52" s="217" t="s">
        <v>48</v>
      </c>
      <c r="G52" s="218"/>
      <c r="H52" s="217" t="s">
        <v>49</v>
      </c>
      <c r="I52" s="218"/>
      <c r="J52" s="92">
        <v>5</v>
      </c>
      <c r="K52" s="92">
        <v>6</v>
      </c>
      <c r="L52" s="92">
        <v>7</v>
      </c>
      <c r="M52" s="92">
        <v>8</v>
      </c>
      <c r="N52" s="93">
        <v>9</v>
      </c>
      <c r="O52" s="93">
        <v>10</v>
      </c>
      <c r="P52" s="93" t="s">
        <v>53</v>
      </c>
      <c r="Q52" s="92">
        <v>5</v>
      </c>
      <c r="R52" s="92">
        <v>6</v>
      </c>
      <c r="S52" s="92">
        <v>7</v>
      </c>
      <c r="T52" s="92">
        <v>8</v>
      </c>
      <c r="U52" s="93">
        <v>9</v>
      </c>
      <c r="V52" s="93">
        <v>10</v>
      </c>
      <c r="W52" s="93" t="s">
        <v>53</v>
      </c>
      <c r="X52" s="247"/>
    </row>
    <row r="53" spans="1:24" s="54" customFormat="1" ht="15" thickBot="1" x14ac:dyDescent="0.3">
      <c r="A53" s="88">
        <v>1</v>
      </c>
      <c r="B53" s="255">
        <v>1</v>
      </c>
      <c r="C53" s="256"/>
      <c r="D53" s="257">
        <v>2</v>
      </c>
      <c r="E53" s="258"/>
      <c r="F53" s="257">
        <f>D53+1</f>
        <v>3</v>
      </c>
      <c r="G53" s="258"/>
      <c r="H53" s="257">
        <f>F53+1</f>
        <v>4</v>
      </c>
      <c r="I53" s="258"/>
      <c r="J53" s="94">
        <f>H53+1</f>
        <v>5</v>
      </c>
      <c r="K53" s="94">
        <f t="shared" ref="K53:X53" si="11">J53+1</f>
        <v>6</v>
      </c>
      <c r="L53" s="94">
        <f t="shared" si="11"/>
        <v>7</v>
      </c>
      <c r="M53" s="94">
        <f t="shared" si="11"/>
        <v>8</v>
      </c>
      <c r="N53" s="95">
        <f t="shared" si="11"/>
        <v>9</v>
      </c>
      <c r="O53" s="95">
        <f t="shared" si="11"/>
        <v>10</v>
      </c>
      <c r="P53" s="95">
        <f t="shared" si="11"/>
        <v>11</v>
      </c>
      <c r="Q53" s="94">
        <f t="shared" si="11"/>
        <v>12</v>
      </c>
      <c r="R53" s="94">
        <f t="shared" si="11"/>
        <v>13</v>
      </c>
      <c r="S53" s="94">
        <f t="shared" si="11"/>
        <v>14</v>
      </c>
      <c r="T53" s="94">
        <f t="shared" si="11"/>
        <v>15</v>
      </c>
      <c r="U53" s="95">
        <f t="shared" si="11"/>
        <v>16</v>
      </c>
      <c r="V53" s="95">
        <f t="shared" si="11"/>
        <v>17</v>
      </c>
      <c r="W53" s="95">
        <f t="shared" si="11"/>
        <v>18</v>
      </c>
      <c r="X53" s="94">
        <f t="shared" si="11"/>
        <v>19</v>
      </c>
    </row>
    <row r="54" spans="1:24" s="53" customFormat="1" ht="14.4" thickBot="1" x14ac:dyDescent="0.3">
      <c r="A54" s="91" t="s">
        <v>42</v>
      </c>
      <c r="B54" s="217" t="s">
        <v>50</v>
      </c>
      <c r="C54" s="218"/>
      <c r="D54" s="217"/>
      <c r="E54" s="218"/>
      <c r="F54" s="217" t="s">
        <v>50</v>
      </c>
      <c r="G54" s="218"/>
      <c r="H54" s="217"/>
      <c r="I54" s="218"/>
      <c r="J54" s="96">
        <v>2</v>
      </c>
      <c r="K54" s="96">
        <v>3</v>
      </c>
      <c r="L54" s="96">
        <v>3</v>
      </c>
      <c r="M54" s="96">
        <v>3</v>
      </c>
      <c r="N54" s="96">
        <v>0</v>
      </c>
      <c r="O54" s="96">
        <v>0</v>
      </c>
      <c r="P54" s="96">
        <f>SUM(J54:O54)</f>
        <v>11</v>
      </c>
      <c r="Q54" s="96">
        <v>1</v>
      </c>
      <c r="R54" s="96">
        <v>0</v>
      </c>
      <c r="S54" s="96">
        <v>0</v>
      </c>
      <c r="T54" s="96">
        <v>1</v>
      </c>
      <c r="U54" s="96">
        <v>0</v>
      </c>
      <c r="V54" s="96">
        <v>0</v>
      </c>
      <c r="W54" s="96">
        <f>SUM(Q54:V54)</f>
        <v>2</v>
      </c>
      <c r="X54" s="97">
        <f>P54+W54</f>
        <v>13</v>
      </c>
    </row>
    <row r="55" spans="1:24" s="53" customFormat="1" ht="14.4" thickBot="1" x14ac:dyDescent="0.3">
      <c r="A55" s="91" t="s">
        <v>55</v>
      </c>
      <c r="B55" s="217" t="s">
        <v>50</v>
      </c>
      <c r="C55" s="218"/>
      <c r="D55" s="217"/>
      <c r="E55" s="218"/>
      <c r="F55" s="217" t="s">
        <v>50</v>
      </c>
      <c r="G55" s="218"/>
      <c r="H55" s="217"/>
      <c r="I55" s="218"/>
      <c r="J55" s="96">
        <v>2</v>
      </c>
      <c r="K55" s="96">
        <v>2</v>
      </c>
      <c r="L55" s="96">
        <v>4</v>
      </c>
      <c r="M55" s="96">
        <v>3</v>
      </c>
      <c r="N55" s="96">
        <v>3</v>
      </c>
      <c r="O55" s="96">
        <v>0</v>
      </c>
      <c r="P55" s="96">
        <f>SUM(J55:O55)</f>
        <v>14</v>
      </c>
      <c r="Q55" s="96">
        <v>1</v>
      </c>
      <c r="R55" s="96">
        <v>1</v>
      </c>
      <c r="S55" s="96">
        <v>0</v>
      </c>
      <c r="T55" s="96">
        <v>0</v>
      </c>
      <c r="U55" s="96">
        <v>2</v>
      </c>
      <c r="V55" s="96">
        <v>0</v>
      </c>
      <c r="W55" s="96">
        <f>SUM(Q55:V55)</f>
        <v>4</v>
      </c>
      <c r="X55" s="97">
        <f>P55+W55</f>
        <v>18</v>
      </c>
    </row>
    <row r="57" spans="1:24" ht="24.9" customHeight="1" x14ac:dyDescent="0.3">
      <c r="B57" s="28" t="s">
        <v>63</v>
      </c>
      <c r="C57" s="19"/>
      <c r="D57" s="19"/>
      <c r="E57" s="19"/>
      <c r="F57" s="20"/>
      <c r="G57" s="21"/>
      <c r="H57" s="20"/>
      <c r="I57" s="20"/>
      <c r="J57" s="20"/>
    </row>
    <row r="58" spans="1:24" ht="13.5" customHeight="1" thickBot="1" x14ac:dyDescent="0.3">
      <c r="A58" s="20"/>
      <c r="B58" s="22"/>
      <c r="C58" s="22"/>
      <c r="D58" s="22"/>
      <c r="E58" s="20"/>
      <c r="F58" s="20"/>
      <c r="G58" s="20"/>
      <c r="H58" s="20"/>
      <c r="I58" s="20"/>
    </row>
    <row r="59" spans="1:24" s="72" customFormat="1" ht="27" customHeight="1" x14ac:dyDescent="0.25">
      <c r="A59" s="222" t="s">
        <v>0</v>
      </c>
      <c r="B59" s="214" t="s">
        <v>40</v>
      </c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6"/>
      <c r="N59" s="192" t="s">
        <v>41</v>
      </c>
      <c r="O59" s="193"/>
      <c r="P59" s="193"/>
      <c r="Q59" s="193"/>
      <c r="R59" s="193"/>
      <c r="S59" s="193"/>
      <c r="T59" s="193"/>
      <c r="U59" s="193"/>
      <c r="V59" s="193"/>
      <c r="W59" s="194"/>
    </row>
    <row r="60" spans="1:24" s="72" customFormat="1" ht="78.75" customHeight="1" thickBot="1" x14ac:dyDescent="0.3">
      <c r="A60" s="223"/>
      <c r="B60" s="206" t="s">
        <v>64</v>
      </c>
      <c r="C60" s="207"/>
      <c r="D60" s="208"/>
      <c r="E60" s="206" t="s">
        <v>65</v>
      </c>
      <c r="F60" s="207"/>
      <c r="G60" s="208"/>
      <c r="H60" s="236" t="s">
        <v>19</v>
      </c>
      <c r="I60" s="237"/>
      <c r="J60" s="238"/>
      <c r="K60" s="236" t="s">
        <v>66</v>
      </c>
      <c r="L60" s="237"/>
      <c r="M60" s="238"/>
      <c r="N60" s="236" t="s">
        <v>67</v>
      </c>
      <c r="O60" s="237"/>
      <c r="P60" s="238"/>
      <c r="Q60" s="236" t="s">
        <v>68</v>
      </c>
      <c r="R60" s="237"/>
      <c r="S60" s="238"/>
      <c r="T60" s="236" t="s">
        <v>69</v>
      </c>
      <c r="U60" s="238"/>
      <c r="V60" s="236" t="s">
        <v>70</v>
      </c>
      <c r="W60" s="238"/>
    </row>
    <row r="61" spans="1:24" s="76" customFormat="1" ht="16.2" thickBot="1" x14ac:dyDescent="0.3">
      <c r="A61" s="89">
        <v>1</v>
      </c>
      <c r="B61" s="239">
        <v>1</v>
      </c>
      <c r="C61" s="240"/>
      <c r="D61" s="241"/>
      <c r="E61" s="239">
        <f>B61+1</f>
        <v>2</v>
      </c>
      <c r="F61" s="240"/>
      <c r="G61" s="241"/>
      <c r="H61" s="231">
        <v>3</v>
      </c>
      <c r="I61" s="242"/>
      <c r="J61" s="232"/>
      <c r="K61" s="231">
        <v>4</v>
      </c>
      <c r="L61" s="242"/>
      <c r="M61" s="232"/>
      <c r="N61" s="231">
        <v>5</v>
      </c>
      <c r="O61" s="242"/>
      <c r="P61" s="232"/>
      <c r="Q61" s="231">
        <v>6</v>
      </c>
      <c r="R61" s="242"/>
      <c r="S61" s="232"/>
      <c r="T61" s="231">
        <v>7</v>
      </c>
      <c r="U61" s="232"/>
      <c r="V61" s="231">
        <v>8</v>
      </c>
      <c r="W61" s="232"/>
    </row>
    <row r="62" spans="1:24" s="72" customFormat="1" ht="16.2" thickBot="1" x14ac:dyDescent="0.3">
      <c r="A62" s="90" t="s">
        <v>39</v>
      </c>
      <c r="B62" s="259">
        <v>61</v>
      </c>
      <c r="C62" s="260"/>
      <c r="D62" s="261"/>
      <c r="E62" s="259">
        <v>71</v>
      </c>
      <c r="F62" s="260"/>
      <c r="G62" s="261"/>
      <c r="H62" s="155">
        <v>4</v>
      </c>
      <c r="I62" s="262"/>
      <c r="J62" s="156"/>
      <c r="K62" s="155">
        <v>3</v>
      </c>
      <c r="L62" s="262"/>
      <c r="M62" s="156"/>
      <c r="N62" s="155">
        <v>239</v>
      </c>
      <c r="O62" s="262"/>
      <c r="P62" s="156"/>
      <c r="Q62" s="155">
        <v>10</v>
      </c>
      <c r="R62" s="262"/>
      <c r="S62" s="156"/>
      <c r="T62" s="243">
        <f>Q62/3</f>
        <v>3.3333333333333335</v>
      </c>
      <c r="U62" s="244"/>
      <c r="V62" s="263">
        <f>N62/Q62</f>
        <v>23.9</v>
      </c>
      <c r="W62" s="264"/>
    </row>
    <row r="63" spans="1:24" s="72" customFormat="1" ht="16.2" thickBot="1" x14ac:dyDescent="0.3">
      <c r="A63" s="90" t="s">
        <v>42</v>
      </c>
      <c r="B63" s="259">
        <v>49</v>
      </c>
      <c r="C63" s="260"/>
      <c r="D63" s="261"/>
      <c r="E63" s="259">
        <v>62</v>
      </c>
      <c r="F63" s="260"/>
      <c r="G63" s="261"/>
      <c r="H63" s="155">
        <v>4</v>
      </c>
      <c r="I63" s="262"/>
      <c r="J63" s="156"/>
      <c r="K63" s="155">
        <v>3</v>
      </c>
      <c r="L63" s="262"/>
      <c r="M63" s="156"/>
      <c r="N63" s="155">
        <v>304</v>
      </c>
      <c r="O63" s="262"/>
      <c r="P63" s="156"/>
      <c r="Q63" s="155">
        <v>13</v>
      </c>
      <c r="R63" s="262"/>
      <c r="S63" s="156"/>
      <c r="T63" s="243">
        <f>Q63/4</f>
        <v>3.25</v>
      </c>
      <c r="U63" s="244"/>
      <c r="V63" s="263">
        <f>N63/Q63</f>
        <v>23.384615384615383</v>
      </c>
      <c r="W63" s="264"/>
    </row>
    <row r="64" spans="1:24" s="72" customFormat="1" ht="16.2" thickBot="1" x14ac:dyDescent="0.3">
      <c r="A64" s="90" t="s">
        <v>55</v>
      </c>
      <c r="B64" s="259">
        <v>44</v>
      </c>
      <c r="C64" s="260"/>
      <c r="D64" s="261"/>
      <c r="E64" s="259">
        <v>58</v>
      </c>
      <c r="F64" s="260"/>
      <c r="G64" s="261"/>
      <c r="H64" s="155">
        <v>4</v>
      </c>
      <c r="I64" s="262"/>
      <c r="J64" s="156"/>
      <c r="K64" s="155">
        <v>3</v>
      </c>
      <c r="L64" s="262"/>
      <c r="M64" s="156"/>
      <c r="N64" s="155">
        <f>406-28</f>
        <v>378</v>
      </c>
      <c r="O64" s="262"/>
      <c r="P64" s="156"/>
      <c r="Q64" s="155">
        <v>17</v>
      </c>
      <c r="R64" s="262"/>
      <c r="S64" s="156"/>
      <c r="T64" s="243">
        <f>Q64/5</f>
        <v>3.4</v>
      </c>
      <c r="U64" s="244"/>
      <c r="V64" s="263">
        <f>N64/Q64</f>
        <v>22.235294117647058</v>
      </c>
      <c r="W64" s="264"/>
    </row>
    <row r="65" spans="2:2" ht="27" customHeight="1" x14ac:dyDescent="0.25">
      <c r="B65" s="3" t="s">
        <v>57</v>
      </c>
    </row>
  </sheetData>
  <mergeCells count="215">
    <mergeCell ref="AA40:AA42"/>
    <mergeCell ref="Q40:S40"/>
    <mergeCell ref="N40:P40"/>
    <mergeCell ref="Y41:Z41"/>
    <mergeCell ref="W41:X41"/>
    <mergeCell ref="V41:V42"/>
    <mergeCell ref="U41:U42"/>
    <mergeCell ref="S41:S42"/>
    <mergeCell ref="R41:R42"/>
    <mergeCell ref="Q41:Q42"/>
    <mergeCell ref="P41:P42"/>
    <mergeCell ref="O41:O42"/>
    <mergeCell ref="B64:D64"/>
    <mergeCell ref="E64:G64"/>
    <mergeCell ref="H64:J64"/>
    <mergeCell ref="K64:M64"/>
    <mergeCell ref="N64:P64"/>
    <mergeCell ref="Q64:S64"/>
    <mergeCell ref="T64:U64"/>
    <mergeCell ref="V64:W64"/>
    <mergeCell ref="Q46:S46"/>
    <mergeCell ref="B63:D63"/>
    <mergeCell ref="E63:G63"/>
    <mergeCell ref="H63:J63"/>
    <mergeCell ref="K63:M63"/>
    <mergeCell ref="N63:P63"/>
    <mergeCell ref="Q63:S63"/>
    <mergeCell ref="T63:U63"/>
    <mergeCell ref="V63:W63"/>
    <mergeCell ref="V62:W62"/>
    <mergeCell ref="B62:D62"/>
    <mergeCell ref="E62:G62"/>
    <mergeCell ref="H62:J62"/>
    <mergeCell ref="K62:M62"/>
    <mergeCell ref="N62:P62"/>
    <mergeCell ref="Q62:S62"/>
    <mergeCell ref="T62:U62"/>
    <mergeCell ref="B61:D61"/>
    <mergeCell ref="X50:X52"/>
    <mergeCell ref="J51:W51"/>
    <mergeCell ref="B50:E51"/>
    <mergeCell ref="B52:C52"/>
    <mergeCell ref="D52:E52"/>
    <mergeCell ref="K60:M60"/>
    <mergeCell ref="B54:C54"/>
    <mergeCell ref="D54:E54"/>
    <mergeCell ref="B53:C53"/>
    <mergeCell ref="D53:E53"/>
    <mergeCell ref="F53:G53"/>
    <mergeCell ref="H53:I53"/>
    <mergeCell ref="F50:I51"/>
    <mergeCell ref="F52:G52"/>
    <mergeCell ref="H52:I52"/>
    <mergeCell ref="F54:G54"/>
    <mergeCell ref="H54:I54"/>
    <mergeCell ref="Q60:S60"/>
    <mergeCell ref="T60:U60"/>
    <mergeCell ref="V60:W60"/>
    <mergeCell ref="B55:C55"/>
    <mergeCell ref="N60:P60"/>
    <mergeCell ref="H41:H42"/>
    <mergeCell ref="F55:G55"/>
    <mergeCell ref="H55:I55"/>
    <mergeCell ref="J50:P50"/>
    <mergeCell ref="Q50:W50"/>
    <mergeCell ref="V61:W61"/>
    <mergeCell ref="T40:V40"/>
    <mergeCell ref="T41:T42"/>
    <mergeCell ref="E60:G60"/>
    <mergeCell ref="H60:J60"/>
    <mergeCell ref="E61:G61"/>
    <mergeCell ref="H61:J61"/>
    <mergeCell ref="K61:M61"/>
    <mergeCell ref="N61:P61"/>
    <mergeCell ref="Q61:S61"/>
    <mergeCell ref="T61:U61"/>
    <mergeCell ref="N59:W59"/>
    <mergeCell ref="N41:N42"/>
    <mergeCell ref="I41:I42"/>
    <mergeCell ref="K40:M40"/>
    <mergeCell ref="J41:J42"/>
    <mergeCell ref="K41:K42"/>
    <mergeCell ref="L41:L42"/>
    <mergeCell ref="M41:M42"/>
    <mergeCell ref="N34:P34"/>
    <mergeCell ref="T34:U34"/>
    <mergeCell ref="V34:W34"/>
    <mergeCell ref="Q34:S34"/>
    <mergeCell ref="B40:D40"/>
    <mergeCell ref="E40:G40"/>
    <mergeCell ref="H40:J40"/>
    <mergeCell ref="B60:D60"/>
    <mergeCell ref="B34:D34"/>
    <mergeCell ref="E34:G34"/>
    <mergeCell ref="H34:J34"/>
    <mergeCell ref="K34:M34"/>
    <mergeCell ref="A39:B39"/>
    <mergeCell ref="A40:A42"/>
    <mergeCell ref="B59:M59"/>
    <mergeCell ref="D55:E55"/>
    <mergeCell ref="B41:B42"/>
    <mergeCell ref="C41:C42"/>
    <mergeCell ref="D41:D42"/>
    <mergeCell ref="A59:A60"/>
    <mergeCell ref="A50:A52"/>
    <mergeCell ref="E41:E42"/>
    <mergeCell ref="F41:F42"/>
    <mergeCell ref="G41:G42"/>
    <mergeCell ref="B33:D33"/>
    <mergeCell ref="E33:G33"/>
    <mergeCell ref="H33:J33"/>
    <mergeCell ref="K33:M33"/>
    <mergeCell ref="N33:P33"/>
    <mergeCell ref="Q33:S33"/>
    <mergeCell ref="T33:U33"/>
    <mergeCell ref="N32:P32"/>
    <mergeCell ref="B32:D32"/>
    <mergeCell ref="E32:G32"/>
    <mergeCell ref="H32:J32"/>
    <mergeCell ref="K32:M32"/>
    <mergeCell ref="Z21:Z24"/>
    <mergeCell ref="B22:B24"/>
    <mergeCell ref="C22:C24"/>
    <mergeCell ref="D22:D24"/>
    <mergeCell ref="E22:E24"/>
    <mergeCell ref="F22:F24"/>
    <mergeCell ref="G22:G24"/>
    <mergeCell ref="H22:H24"/>
    <mergeCell ref="M22:M24"/>
    <mergeCell ref="N22:N24"/>
    <mergeCell ref="O22:O24"/>
    <mergeCell ref="P22:P24"/>
    <mergeCell ref="I22:I24"/>
    <mergeCell ref="J22:J24"/>
    <mergeCell ref="K22:K24"/>
    <mergeCell ref="L22:L24"/>
    <mergeCell ref="E21:G21"/>
    <mergeCell ref="H21:J21"/>
    <mergeCell ref="K21:M21"/>
    <mergeCell ref="N21:P21"/>
    <mergeCell ref="V22:Y22"/>
    <mergeCell ref="T23:T24"/>
    <mergeCell ref="U23:U24"/>
    <mergeCell ref="V23:W23"/>
    <mergeCell ref="A21:A24"/>
    <mergeCell ref="B21:D21"/>
    <mergeCell ref="Q21:S21"/>
    <mergeCell ref="T6:T7"/>
    <mergeCell ref="U6:U7"/>
    <mergeCell ref="V6:W6"/>
    <mergeCell ref="X6:Y6"/>
    <mergeCell ref="D5:D7"/>
    <mergeCell ref="G5:G7"/>
    <mergeCell ref="J5:J7"/>
    <mergeCell ref="M5:M7"/>
    <mergeCell ref="L5:L7"/>
    <mergeCell ref="A4:A7"/>
    <mergeCell ref="B4:D4"/>
    <mergeCell ref="N5:N7"/>
    <mergeCell ref="O5:O7"/>
    <mergeCell ref="I5:I7"/>
    <mergeCell ref="K5:K7"/>
    <mergeCell ref="K16:M16"/>
    <mergeCell ref="N16:P16"/>
    <mergeCell ref="K14:M14"/>
    <mergeCell ref="N14:P14"/>
    <mergeCell ref="Q14:S14"/>
    <mergeCell ref="T14:U14"/>
    <mergeCell ref="Z4:Z7"/>
    <mergeCell ref="B5:B7"/>
    <mergeCell ref="C5:C7"/>
    <mergeCell ref="E5:E7"/>
    <mergeCell ref="F5:F7"/>
    <mergeCell ref="H5:H7"/>
    <mergeCell ref="E4:G4"/>
    <mergeCell ref="H4:J4"/>
    <mergeCell ref="K4:M4"/>
    <mergeCell ref="N4:P4"/>
    <mergeCell ref="Q5:Q7"/>
    <mergeCell ref="R5:R7"/>
    <mergeCell ref="S5:S7"/>
    <mergeCell ref="P5:P7"/>
    <mergeCell ref="Q4:S4"/>
    <mergeCell ref="T4:Y4"/>
    <mergeCell ref="T5:U5"/>
    <mergeCell ref="V5:Y5"/>
    <mergeCell ref="K15:M15"/>
    <mergeCell ref="A20:B20"/>
    <mergeCell ref="B14:D14"/>
    <mergeCell ref="E14:G14"/>
    <mergeCell ref="H14:J14"/>
    <mergeCell ref="B16:D16"/>
    <mergeCell ref="E16:G16"/>
    <mergeCell ref="H16:J16"/>
    <mergeCell ref="B15:D15"/>
    <mergeCell ref="E15:G15"/>
    <mergeCell ref="H15:J15"/>
    <mergeCell ref="V15:W15"/>
    <mergeCell ref="V14:W14"/>
    <mergeCell ref="V16:W16"/>
    <mergeCell ref="Q16:S16"/>
    <mergeCell ref="T16:U16"/>
    <mergeCell ref="N15:P15"/>
    <mergeCell ref="Q15:S15"/>
    <mergeCell ref="T15:U15"/>
    <mergeCell ref="T21:Y21"/>
    <mergeCell ref="X23:Y23"/>
    <mergeCell ref="Q22:Q24"/>
    <mergeCell ref="R22:R24"/>
    <mergeCell ref="S22:S24"/>
    <mergeCell ref="T22:U22"/>
    <mergeCell ref="V33:W33"/>
    <mergeCell ref="Q32:S32"/>
    <mergeCell ref="T32:U32"/>
    <mergeCell ref="V32:W32"/>
  </mergeCells>
  <phoneticPr fontId="0" type="noConversion"/>
  <pageMargins left="0.53" right="0.28000000000000003" top="0.83" bottom="0.42" header="0.51181102362204722" footer="0.17"/>
  <pageSetup paperSize="9" scale="32" orientation="landscape" r:id="rId1"/>
  <headerFooter alignWithMargins="0">
    <oddHeader>&amp;R&amp;12Amt &amp;"Arial,Fett"für Schule und Weiterbildung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18"/>
  <sheetViews>
    <sheetView workbookViewId="0">
      <selection activeCell="E34" sqref="E34"/>
    </sheetView>
  </sheetViews>
  <sheetFormatPr baseColWidth="10" defaultRowHeight="13.2" x14ac:dyDescent="0.25"/>
  <cols>
    <col min="1" max="1" width="10.6640625" bestFit="1" customWidth="1"/>
    <col min="2" max="3" width="7.109375" bestFit="1" customWidth="1"/>
    <col min="4" max="19" width="5.6640625" customWidth="1"/>
    <col min="20" max="20" width="6" customWidth="1"/>
    <col min="21" max="21" width="6.109375" customWidth="1"/>
    <col min="22" max="22" width="6.88671875" customWidth="1"/>
    <col min="23" max="23" width="7.33203125" customWidth="1"/>
    <col min="24" max="24" width="6.109375" bestFit="1" customWidth="1"/>
    <col min="25" max="25" width="7.6640625" customWidth="1"/>
    <col min="26" max="26" width="5.109375" customWidth="1"/>
    <col min="27" max="27" width="6.109375" customWidth="1"/>
    <col min="28" max="28" width="5.6640625" customWidth="1"/>
  </cols>
  <sheetData>
    <row r="1" spans="1:27" s="1" customFormat="1" ht="16.5" customHeight="1" x14ac:dyDescent="0.3">
      <c r="A1" s="1" t="s">
        <v>58</v>
      </c>
    </row>
    <row r="2" spans="1:27" s="3" customFormat="1" ht="16.5" customHeight="1" x14ac:dyDescent="0.25">
      <c r="A2" s="148"/>
      <c r="B2" s="148"/>
      <c r="C2" s="23"/>
      <c r="D2" s="24"/>
      <c r="E2" s="24"/>
      <c r="F2" s="25"/>
      <c r="G2" s="26"/>
      <c r="H2" s="24"/>
      <c r="I2" s="27"/>
    </row>
    <row r="3" spans="1:27" s="4" customFormat="1" ht="48.75" customHeight="1" x14ac:dyDescent="0.25">
      <c r="A3" s="269" t="s">
        <v>0</v>
      </c>
      <c r="B3" s="269" t="s">
        <v>51</v>
      </c>
      <c r="C3" s="269"/>
      <c r="D3" s="269"/>
      <c r="E3" s="269" t="s">
        <v>1</v>
      </c>
      <c r="F3" s="269"/>
      <c r="G3" s="269"/>
      <c r="H3" s="269" t="s">
        <v>2</v>
      </c>
      <c r="I3" s="269"/>
      <c r="J3" s="269"/>
      <c r="K3" s="269" t="s">
        <v>3</v>
      </c>
      <c r="L3" s="269"/>
      <c r="M3" s="269"/>
      <c r="N3" s="269" t="s">
        <v>4</v>
      </c>
      <c r="O3" s="269"/>
      <c r="P3" s="269"/>
      <c r="Q3" s="269" t="s">
        <v>5</v>
      </c>
      <c r="R3" s="269"/>
      <c r="S3" s="269"/>
      <c r="T3" s="270" t="s">
        <v>56</v>
      </c>
      <c r="U3" s="270"/>
      <c r="V3" s="270"/>
      <c r="W3" s="77" t="s">
        <v>6</v>
      </c>
      <c r="X3" s="77"/>
      <c r="Y3" s="77"/>
      <c r="Z3" s="77"/>
      <c r="AA3" s="269" t="s">
        <v>7</v>
      </c>
    </row>
    <row r="4" spans="1:27" s="5" customFormat="1" ht="30" customHeight="1" x14ac:dyDescent="0.25">
      <c r="A4" s="271"/>
      <c r="B4" s="268" t="s">
        <v>8</v>
      </c>
      <c r="C4" s="269" t="s">
        <v>9</v>
      </c>
      <c r="D4" s="269" t="s">
        <v>10</v>
      </c>
      <c r="E4" s="268" t="s">
        <v>8</v>
      </c>
      <c r="F4" s="269" t="s">
        <v>9</v>
      </c>
      <c r="G4" s="269" t="s">
        <v>7</v>
      </c>
      <c r="H4" s="268" t="s">
        <v>8</v>
      </c>
      <c r="I4" s="269" t="s">
        <v>9</v>
      </c>
      <c r="J4" s="269" t="s">
        <v>7</v>
      </c>
      <c r="K4" s="268" t="s">
        <v>8</v>
      </c>
      <c r="L4" s="269" t="s">
        <v>9</v>
      </c>
      <c r="M4" s="269" t="s">
        <v>7</v>
      </c>
      <c r="N4" s="268" t="s">
        <v>8</v>
      </c>
      <c r="O4" s="269" t="s">
        <v>9</v>
      </c>
      <c r="P4" s="269" t="s">
        <v>7</v>
      </c>
      <c r="Q4" s="268" t="s">
        <v>8</v>
      </c>
      <c r="R4" s="269" t="s">
        <v>9</v>
      </c>
      <c r="S4" s="269" t="s">
        <v>7</v>
      </c>
      <c r="T4" s="268" t="s">
        <v>8</v>
      </c>
      <c r="U4" s="269" t="s">
        <v>9</v>
      </c>
      <c r="V4" s="269" t="s">
        <v>7</v>
      </c>
      <c r="W4" s="272" t="s">
        <v>11</v>
      </c>
      <c r="X4" s="272"/>
      <c r="Y4" s="270" t="s">
        <v>43</v>
      </c>
      <c r="Z4" s="269"/>
      <c r="AA4" s="271"/>
    </row>
    <row r="5" spans="1:27" s="5" customFormat="1" ht="30" customHeight="1" x14ac:dyDescent="0.25">
      <c r="A5" s="271"/>
      <c r="B5" s="268"/>
      <c r="C5" s="269"/>
      <c r="D5" s="269"/>
      <c r="E5" s="268"/>
      <c r="F5" s="269"/>
      <c r="G5" s="269"/>
      <c r="H5" s="268"/>
      <c r="I5" s="269"/>
      <c r="J5" s="269"/>
      <c r="K5" s="268"/>
      <c r="L5" s="269"/>
      <c r="M5" s="269"/>
      <c r="N5" s="268"/>
      <c r="O5" s="269"/>
      <c r="P5" s="269"/>
      <c r="Q5" s="268"/>
      <c r="R5" s="269"/>
      <c r="S5" s="269"/>
      <c r="T5" s="268"/>
      <c r="U5" s="269"/>
      <c r="V5" s="269"/>
      <c r="W5" s="78" t="s">
        <v>8</v>
      </c>
      <c r="X5" s="79" t="s">
        <v>9</v>
      </c>
      <c r="Y5" s="78" t="s">
        <v>8</v>
      </c>
      <c r="Z5" s="79" t="s">
        <v>9</v>
      </c>
      <c r="AA5" s="271"/>
    </row>
    <row r="6" spans="1:27" s="15" customFormat="1" ht="15.6" x14ac:dyDescent="0.25">
      <c r="A6" s="80">
        <v>1</v>
      </c>
      <c r="B6" s="80">
        <v>1</v>
      </c>
      <c r="C6" s="80">
        <f>B6+1</f>
        <v>2</v>
      </c>
      <c r="D6" s="80">
        <f t="shared" ref="D6:AA6" si="0">C6+1</f>
        <v>3</v>
      </c>
      <c r="E6" s="80">
        <f t="shared" si="0"/>
        <v>4</v>
      </c>
      <c r="F6" s="80">
        <f t="shared" si="0"/>
        <v>5</v>
      </c>
      <c r="G6" s="80">
        <f t="shared" si="0"/>
        <v>6</v>
      </c>
      <c r="H6" s="80">
        <f t="shared" si="0"/>
        <v>7</v>
      </c>
      <c r="I6" s="80">
        <f t="shared" si="0"/>
        <v>8</v>
      </c>
      <c r="J6" s="80">
        <f t="shared" si="0"/>
        <v>9</v>
      </c>
      <c r="K6" s="80">
        <f t="shared" si="0"/>
        <v>10</v>
      </c>
      <c r="L6" s="80">
        <f t="shared" si="0"/>
        <v>11</v>
      </c>
      <c r="M6" s="80">
        <f t="shared" si="0"/>
        <v>12</v>
      </c>
      <c r="N6" s="80">
        <f t="shared" si="0"/>
        <v>13</v>
      </c>
      <c r="O6" s="80">
        <f t="shared" si="0"/>
        <v>14</v>
      </c>
      <c r="P6" s="80">
        <f t="shared" si="0"/>
        <v>15</v>
      </c>
      <c r="Q6" s="80">
        <f t="shared" si="0"/>
        <v>16</v>
      </c>
      <c r="R6" s="80">
        <f t="shared" si="0"/>
        <v>17</v>
      </c>
      <c r="S6" s="80">
        <f t="shared" si="0"/>
        <v>18</v>
      </c>
      <c r="T6" s="80">
        <f t="shared" si="0"/>
        <v>19</v>
      </c>
      <c r="U6" s="80">
        <f t="shared" si="0"/>
        <v>20</v>
      </c>
      <c r="V6" s="80">
        <f t="shared" si="0"/>
        <v>21</v>
      </c>
      <c r="W6" s="80">
        <f t="shared" si="0"/>
        <v>22</v>
      </c>
      <c r="X6" s="80">
        <f t="shared" si="0"/>
        <v>23</v>
      </c>
      <c r="Y6" s="80">
        <f t="shared" si="0"/>
        <v>24</v>
      </c>
      <c r="Z6" s="80">
        <f t="shared" si="0"/>
        <v>25</v>
      </c>
      <c r="AA6" s="80">
        <f t="shared" si="0"/>
        <v>26</v>
      </c>
    </row>
    <row r="7" spans="1:27" s="72" customFormat="1" ht="20.100000000000001" customHeight="1" x14ac:dyDescent="0.25">
      <c r="A7" s="81" t="s">
        <v>15</v>
      </c>
      <c r="B7" s="82">
        <v>83</v>
      </c>
      <c r="C7" s="79">
        <v>34</v>
      </c>
      <c r="D7" s="79">
        <v>3</v>
      </c>
      <c r="E7" s="85">
        <v>0</v>
      </c>
      <c r="F7" s="86">
        <v>0</v>
      </c>
      <c r="G7" s="86">
        <v>0</v>
      </c>
      <c r="H7" s="85">
        <v>0</v>
      </c>
      <c r="I7" s="86">
        <v>0</v>
      </c>
      <c r="J7" s="86">
        <v>0</v>
      </c>
      <c r="K7" s="85">
        <v>0</v>
      </c>
      <c r="L7" s="86">
        <v>0</v>
      </c>
      <c r="M7" s="86">
        <v>0</v>
      </c>
      <c r="N7" s="85">
        <v>0</v>
      </c>
      <c r="O7" s="86">
        <v>0</v>
      </c>
      <c r="P7" s="86">
        <v>0</v>
      </c>
      <c r="Q7" s="85">
        <v>0</v>
      </c>
      <c r="R7" s="86">
        <v>0</v>
      </c>
      <c r="S7" s="86">
        <v>0</v>
      </c>
      <c r="T7" s="85">
        <v>0</v>
      </c>
      <c r="U7" s="86">
        <v>0</v>
      </c>
      <c r="V7" s="86">
        <v>0</v>
      </c>
      <c r="W7" s="83">
        <f t="shared" ref="W7:W8" si="1">B7+E7+H7+K7+N7+Q7</f>
        <v>83</v>
      </c>
      <c r="X7" s="84">
        <f t="shared" ref="X7:X8" si="2">C7+F7+I7+L7+O7+R7</f>
        <v>34</v>
      </c>
      <c r="Y7" s="82">
        <v>3</v>
      </c>
      <c r="Z7" s="79">
        <v>2</v>
      </c>
      <c r="AA7" s="82">
        <f t="shared" ref="AA7:AA8" si="3">D7+G7+J7+M7+P7+S7</f>
        <v>3</v>
      </c>
    </row>
    <row r="8" spans="1:27" s="72" customFormat="1" ht="20.100000000000001" customHeight="1" x14ac:dyDescent="0.25">
      <c r="A8" s="81" t="s">
        <v>28</v>
      </c>
      <c r="B8" s="82">
        <v>76</v>
      </c>
      <c r="C8" s="79">
        <v>24</v>
      </c>
      <c r="D8" s="79">
        <v>3</v>
      </c>
      <c r="E8" s="82">
        <v>91</v>
      </c>
      <c r="F8" s="79">
        <v>36</v>
      </c>
      <c r="G8" s="79">
        <v>4</v>
      </c>
      <c r="H8" s="85">
        <v>0</v>
      </c>
      <c r="I8" s="86">
        <v>0</v>
      </c>
      <c r="J8" s="86">
        <v>0</v>
      </c>
      <c r="K8" s="85">
        <v>0</v>
      </c>
      <c r="L8" s="86">
        <v>0</v>
      </c>
      <c r="M8" s="86">
        <v>0</v>
      </c>
      <c r="N8" s="85">
        <v>0</v>
      </c>
      <c r="O8" s="86">
        <v>0</v>
      </c>
      <c r="P8" s="86">
        <v>0</v>
      </c>
      <c r="Q8" s="85">
        <v>0</v>
      </c>
      <c r="R8" s="86">
        <v>0</v>
      </c>
      <c r="S8" s="86">
        <v>0</v>
      </c>
      <c r="T8" s="85">
        <v>0</v>
      </c>
      <c r="U8" s="86">
        <v>0</v>
      </c>
      <c r="V8" s="86">
        <v>0</v>
      </c>
      <c r="W8" s="83">
        <f t="shared" si="1"/>
        <v>167</v>
      </c>
      <c r="X8" s="84">
        <f t="shared" si="2"/>
        <v>60</v>
      </c>
      <c r="Y8" s="82">
        <v>4</v>
      </c>
      <c r="Z8" s="79">
        <v>2</v>
      </c>
      <c r="AA8" s="82">
        <f t="shared" si="3"/>
        <v>7</v>
      </c>
    </row>
    <row r="9" spans="1:27" s="72" customFormat="1" ht="20.100000000000001" customHeight="1" x14ac:dyDescent="0.25">
      <c r="A9" s="81" t="s">
        <v>39</v>
      </c>
      <c r="B9" s="82">
        <v>71</v>
      </c>
      <c r="C9" s="79">
        <v>33</v>
      </c>
      <c r="D9" s="79">
        <v>3</v>
      </c>
      <c r="E9" s="82">
        <v>73</v>
      </c>
      <c r="F9" s="79">
        <v>22</v>
      </c>
      <c r="G9" s="79">
        <v>3</v>
      </c>
      <c r="H9" s="82">
        <v>95</v>
      </c>
      <c r="I9" s="79">
        <v>39</v>
      </c>
      <c r="J9" s="79">
        <v>4</v>
      </c>
      <c r="K9" s="85">
        <v>0</v>
      </c>
      <c r="L9" s="86">
        <v>0</v>
      </c>
      <c r="M9" s="86">
        <v>0</v>
      </c>
      <c r="N9" s="85">
        <v>0</v>
      </c>
      <c r="O9" s="86">
        <v>0</v>
      </c>
      <c r="P9" s="86">
        <v>0</v>
      </c>
      <c r="Q9" s="85">
        <v>0</v>
      </c>
      <c r="R9" s="86">
        <v>0</v>
      </c>
      <c r="S9" s="86">
        <v>0</v>
      </c>
      <c r="T9" s="85">
        <v>0</v>
      </c>
      <c r="U9" s="86">
        <v>0</v>
      </c>
      <c r="V9" s="86">
        <v>0</v>
      </c>
      <c r="W9" s="83">
        <f>B9+E9+H9+K9+N9+Q9</f>
        <v>239</v>
      </c>
      <c r="X9" s="84">
        <f>C9+F9+I9+L9+O9+R9</f>
        <v>94</v>
      </c>
      <c r="Y9" s="82">
        <v>30</v>
      </c>
      <c r="Z9" s="79">
        <v>11</v>
      </c>
      <c r="AA9" s="82">
        <f>D9+G9+J9+M9+P9+S9</f>
        <v>10</v>
      </c>
    </row>
    <row r="10" spans="1:27" s="72" customFormat="1" ht="20.100000000000001" customHeight="1" x14ac:dyDescent="0.25">
      <c r="A10" s="81" t="s">
        <v>42</v>
      </c>
      <c r="B10" s="82">
        <v>62</v>
      </c>
      <c r="C10" s="79">
        <v>24</v>
      </c>
      <c r="D10" s="79">
        <v>3</v>
      </c>
      <c r="E10" s="82">
        <v>75</v>
      </c>
      <c r="F10" s="79">
        <v>33</v>
      </c>
      <c r="G10" s="79">
        <v>3</v>
      </c>
      <c r="H10" s="82">
        <v>71</v>
      </c>
      <c r="I10" s="79">
        <v>20</v>
      </c>
      <c r="J10" s="79">
        <v>3</v>
      </c>
      <c r="K10" s="82">
        <v>96</v>
      </c>
      <c r="L10" s="79">
        <v>41</v>
      </c>
      <c r="M10" s="79">
        <v>4</v>
      </c>
      <c r="N10" s="85">
        <v>0</v>
      </c>
      <c r="O10" s="86">
        <v>0</v>
      </c>
      <c r="P10" s="86">
        <v>0</v>
      </c>
      <c r="Q10" s="85">
        <v>0</v>
      </c>
      <c r="R10" s="86">
        <v>0</v>
      </c>
      <c r="S10" s="86">
        <v>0</v>
      </c>
      <c r="T10" s="85">
        <v>0</v>
      </c>
      <c r="U10" s="86">
        <v>0</v>
      </c>
      <c r="V10" s="86">
        <v>0</v>
      </c>
      <c r="W10" s="83">
        <f>B10+E10+H10+K10+N10+Q10</f>
        <v>304</v>
      </c>
      <c r="X10" s="84">
        <f>C10+F10+I10+L10+O10+R10</f>
        <v>118</v>
      </c>
      <c r="Y10" s="82">
        <v>52</v>
      </c>
      <c r="Z10" s="79">
        <v>19</v>
      </c>
      <c r="AA10" s="82">
        <f>D10+G10+J10+M10+P10+S10</f>
        <v>13</v>
      </c>
    </row>
    <row r="11" spans="1:27" s="72" customFormat="1" ht="20.100000000000001" customHeight="1" x14ac:dyDescent="0.25">
      <c r="A11" s="81" t="s">
        <v>55</v>
      </c>
      <c r="B11" s="82">
        <v>58</v>
      </c>
      <c r="C11" s="79">
        <v>25</v>
      </c>
      <c r="D11" s="79">
        <v>3</v>
      </c>
      <c r="E11" s="82">
        <v>59</v>
      </c>
      <c r="F11" s="79">
        <v>22</v>
      </c>
      <c r="G11" s="79">
        <v>3</v>
      </c>
      <c r="H11" s="82">
        <v>91</v>
      </c>
      <c r="I11" s="79">
        <v>36</v>
      </c>
      <c r="J11" s="79">
        <v>4</v>
      </c>
      <c r="K11" s="82">
        <v>72</v>
      </c>
      <c r="L11" s="79">
        <v>21</v>
      </c>
      <c r="M11" s="79">
        <v>3</v>
      </c>
      <c r="N11" s="82">
        <f>25+24+25+24</f>
        <v>98</v>
      </c>
      <c r="O11" s="79">
        <f>10+12+11+9</f>
        <v>42</v>
      </c>
      <c r="P11" s="79">
        <v>4</v>
      </c>
      <c r="Q11" s="85">
        <v>0</v>
      </c>
      <c r="R11" s="86">
        <v>0</v>
      </c>
      <c r="S11" s="86">
        <v>0</v>
      </c>
      <c r="T11" s="82">
        <f>4+3+1+9+5+6</f>
        <v>28</v>
      </c>
      <c r="U11" s="79">
        <f>1+1+1+4+2+2</f>
        <v>11</v>
      </c>
      <c r="V11" s="79">
        <v>1</v>
      </c>
      <c r="W11" s="83">
        <f>B11+E11+H11+K11+N11+Q11+T11</f>
        <v>406</v>
      </c>
      <c r="X11" s="84">
        <f>C11+F11+I11+L11+O11+R11+U11</f>
        <v>157</v>
      </c>
      <c r="Y11" s="82">
        <v>100</v>
      </c>
      <c r="Z11" s="79">
        <v>39</v>
      </c>
      <c r="AA11" s="82">
        <f>D11+G11+J11+M11+P11+S11+V11</f>
        <v>18</v>
      </c>
    </row>
    <row r="12" spans="1:27" s="72" customFormat="1" ht="20.100000000000001" customHeight="1" x14ac:dyDescent="0.25">
      <c r="A12" s="81" t="s">
        <v>59</v>
      </c>
      <c r="B12" s="82">
        <v>75</v>
      </c>
      <c r="C12" s="79"/>
      <c r="D12" s="79"/>
      <c r="E12" s="82"/>
      <c r="F12" s="79"/>
      <c r="G12" s="79"/>
      <c r="H12" s="82"/>
      <c r="I12" s="79"/>
      <c r="J12" s="79"/>
      <c r="K12" s="82"/>
      <c r="L12" s="79"/>
      <c r="M12" s="79"/>
      <c r="N12" s="82"/>
      <c r="O12" s="79"/>
      <c r="P12" s="79"/>
      <c r="Q12" s="85"/>
      <c r="R12" s="86"/>
      <c r="S12" s="86"/>
      <c r="T12" s="82"/>
      <c r="U12" s="79"/>
      <c r="V12" s="79"/>
      <c r="W12" s="83"/>
      <c r="X12" s="84"/>
      <c r="Y12" s="82"/>
      <c r="Z12" s="79"/>
      <c r="AA12" s="82"/>
    </row>
    <row r="18" spans="21:21" x14ac:dyDescent="0.25">
      <c r="U18" s="87"/>
    </row>
  </sheetData>
  <mergeCells count="33">
    <mergeCell ref="H3:J3"/>
    <mergeCell ref="K3:M3"/>
    <mergeCell ref="H4:H5"/>
    <mergeCell ref="I4:I5"/>
    <mergeCell ref="J4:J5"/>
    <mergeCell ref="K4:K5"/>
    <mergeCell ref="L4:L5"/>
    <mergeCell ref="M4:M5"/>
    <mergeCell ref="G4:G5"/>
    <mergeCell ref="A2:B2"/>
    <mergeCell ref="A3:A5"/>
    <mergeCell ref="B3:D3"/>
    <mergeCell ref="E3:G3"/>
    <mergeCell ref="B4:B5"/>
    <mergeCell ref="C4:C5"/>
    <mergeCell ref="D4:D5"/>
    <mergeCell ref="E4:E5"/>
    <mergeCell ref="F4:F5"/>
    <mergeCell ref="Q4:Q5"/>
    <mergeCell ref="N3:P3"/>
    <mergeCell ref="Q3:S3"/>
    <mergeCell ref="T3:V3"/>
    <mergeCell ref="AA3:AA5"/>
    <mergeCell ref="N4:N5"/>
    <mergeCell ref="O4:O5"/>
    <mergeCell ref="P4:P5"/>
    <mergeCell ref="Y4:Z4"/>
    <mergeCell ref="R4:R5"/>
    <mergeCell ref="S4:S5"/>
    <mergeCell ref="T4:T5"/>
    <mergeCell ref="U4:U5"/>
    <mergeCell ref="V4:V5"/>
    <mergeCell ref="W4:X4"/>
  </mergeCells>
  <pageMargins left="0.55118110236220474" right="0.27559055118110237" top="0.78740157480314965" bottom="0.78740157480314965" header="0.31496062992125984" footer="0.31496062992125984"/>
  <pageSetup paperSize="9" scale="83" orientation="landscape" r:id="rId1"/>
  <headerFooter>
    <oddHeader>&amp;LAmt für Schule und Weiterbildung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Sekundarschule</vt:lpstr>
      <vt:lpstr>Grundtabelle</vt:lpstr>
      <vt:lpstr>Tabelle1</vt:lpstr>
    </vt:vector>
  </TitlesOfParts>
  <Company>citeq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Richard</dc:creator>
  <cp:lastModifiedBy>Thomas Werner</cp:lastModifiedBy>
  <cp:lastPrinted>2020-11-13T08:36:04Z</cp:lastPrinted>
  <dcterms:created xsi:type="dcterms:W3CDTF">2012-10-01T13:57:15Z</dcterms:created>
  <dcterms:modified xsi:type="dcterms:W3CDTF">2022-09-19T12:23:14Z</dcterms:modified>
</cp:coreProperties>
</file>